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1835"/>
  </bookViews>
  <sheets>
    <sheet name="Cúrcuma" sheetId="1" r:id="rId1"/>
  </sheets>
  <definedNames>
    <definedName name="_xlnm._FilterDatabase" localSheetId="0" hidden="1">Cúrcuma!$A$4:$I$547</definedName>
    <definedName name="_xlnm.Print_Area" localSheetId="0">Cúrcuma!$A$1:$F$547</definedName>
    <definedName name="_xlnm.Print_Titles" localSheetId="0">Cúrcuma!$1:$3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9" i="1" l="1"/>
  <c r="C508" i="1"/>
  <c r="C490" i="1"/>
  <c r="C462" i="1"/>
  <c r="B457" i="1"/>
  <c r="B448" i="1"/>
  <c r="B231" i="1"/>
  <c r="B213" i="1" s="1"/>
  <c r="B131" i="1"/>
  <c r="C96" i="1"/>
  <c r="B79" i="1"/>
  <c r="B62" i="1"/>
  <c r="D12" i="1"/>
  <c r="C12" i="1"/>
  <c r="B12" i="1"/>
  <c r="B5" i="1"/>
  <c r="F540" i="1" l="1"/>
  <c r="C540" i="1"/>
  <c r="B540" i="1"/>
  <c r="F538" i="1"/>
  <c r="C538" i="1"/>
  <c r="B538" i="1"/>
  <c r="F535" i="1"/>
  <c r="C535" i="1"/>
  <c r="B535" i="1"/>
  <c r="C533" i="1"/>
  <c r="B533" i="1"/>
  <c r="F529" i="1"/>
  <c r="D524" i="1"/>
  <c r="C529" i="1"/>
  <c r="B529" i="1"/>
  <c r="F527" i="1"/>
  <c r="C527" i="1"/>
  <c r="B527" i="1"/>
  <c r="F525" i="1"/>
  <c r="F524" i="1" s="1"/>
  <c r="C525" i="1"/>
  <c r="B525" i="1"/>
  <c r="F522" i="1"/>
  <c r="C522" i="1"/>
  <c r="B522" i="1"/>
  <c r="F518" i="1"/>
  <c r="C518" i="1"/>
  <c r="B518" i="1"/>
  <c r="F514" i="1"/>
  <c r="D514" i="1"/>
  <c r="C514" i="1"/>
  <c r="B514" i="1"/>
  <c r="B513" i="1"/>
  <c r="F508" i="1"/>
  <c r="B508" i="1"/>
  <c r="F502" i="1"/>
  <c r="C502" i="1"/>
  <c r="B502" i="1"/>
  <c r="F490" i="1"/>
  <c r="D490" i="1"/>
  <c r="B490" i="1"/>
  <c r="F483" i="1"/>
  <c r="C483" i="1"/>
  <c r="B483" i="1"/>
  <c r="F481" i="1"/>
  <c r="C481" i="1"/>
  <c r="B481" i="1"/>
  <c r="F479" i="1"/>
  <c r="C479" i="1"/>
  <c r="B479" i="1"/>
  <c r="F474" i="1"/>
  <c r="D474" i="1"/>
  <c r="C474" i="1"/>
  <c r="B474" i="1"/>
  <c r="F467" i="1"/>
  <c r="C467" i="1"/>
  <c r="B467" i="1"/>
  <c r="F462" i="1"/>
  <c r="E462" i="1"/>
  <c r="E442" i="1" s="1"/>
  <c r="D462" i="1"/>
  <c r="B462" i="1"/>
  <c r="F457" i="1"/>
  <c r="C457" i="1"/>
  <c r="F448" i="1"/>
  <c r="D448" i="1"/>
  <c r="C448" i="1"/>
  <c r="F443" i="1"/>
  <c r="D443" i="1"/>
  <c r="C443" i="1"/>
  <c r="B443" i="1"/>
  <c r="F434" i="1"/>
  <c r="E434" i="1"/>
  <c r="E385" i="1" s="1"/>
  <c r="D434" i="1"/>
  <c r="C434" i="1"/>
  <c r="B434" i="1"/>
  <c r="F418" i="1"/>
  <c r="D418" i="1"/>
  <c r="C418" i="1"/>
  <c r="B418" i="1"/>
  <c r="F410" i="1"/>
  <c r="D410" i="1"/>
  <c r="C410" i="1"/>
  <c r="B410" i="1"/>
  <c r="F396" i="1"/>
  <c r="D396" i="1"/>
  <c r="C396" i="1"/>
  <c r="B396" i="1"/>
  <c r="F386" i="1"/>
  <c r="D386" i="1"/>
  <c r="C386" i="1"/>
  <c r="B386" i="1"/>
  <c r="F376" i="1"/>
  <c r="C376" i="1"/>
  <c r="B376" i="1"/>
  <c r="F357" i="1"/>
  <c r="D357" i="1"/>
  <c r="C357" i="1"/>
  <c r="B357" i="1"/>
  <c r="F353" i="1"/>
  <c r="D353" i="1"/>
  <c r="C353" i="1"/>
  <c r="B353" i="1"/>
  <c r="F345" i="1"/>
  <c r="D345" i="1"/>
  <c r="C345" i="1"/>
  <c r="B345" i="1"/>
  <c r="B342" i="1"/>
  <c r="F333" i="1"/>
  <c r="E333" i="1"/>
  <c r="D333" i="1"/>
  <c r="C333" i="1"/>
  <c r="B333" i="1"/>
  <c r="F328" i="1"/>
  <c r="D328" i="1"/>
  <c r="C328" i="1"/>
  <c r="B328" i="1"/>
  <c r="F324" i="1"/>
  <c r="D324" i="1"/>
  <c r="C324" i="1"/>
  <c r="B324" i="1"/>
  <c r="F316" i="1"/>
  <c r="C316" i="1"/>
  <c r="B316" i="1"/>
  <c r="F304" i="1"/>
  <c r="D304" i="1"/>
  <c r="C304" i="1"/>
  <c r="B304" i="1"/>
  <c r="F292" i="1"/>
  <c r="D292" i="1"/>
  <c r="C292" i="1"/>
  <c r="B292" i="1"/>
  <c r="F284" i="1"/>
  <c r="C284" i="1"/>
  <c r="B284" i="1"/>
  <c r="F278" i="1"/>
  <c r="D278" i="1"/>
  <c r="C278" i="1"/>
  <c r="B278" i="1"/>
  <c r="F270" i="1"/>
  <c r="D270" i="1"/>
  <c r="C270" i="1"/>
  <c r="B270" i="1"/>
  <c r="F266" i="1"/>
  <c r="C266" i="1"/>
  <c r="B266" i="1"/>
  <c r="G260" i="1"/>
  <c r="F260" i="1"/>
  <c r="C260" i="1"/>
  <c r="B260" i="1"/>
  <c r="F252" i="1"/>
  <c r="C252" i="1"/>
  <c r="B252" i="1"/>
  <c r="F244" i="1"/>
  <c r="D244" i="1"/>
  <c r="C244" i="1"/>
  <c r="B244" i="1"/>
  <c r="F240" i="1"/>
  <c r="D240" i="1"/>
  <c r="C240" i="1"/>
  <c r="B240" i="1"/>
  <c r="F231" i="1"/>
  <c r="E231" i="1"/>
  <c r="E213" i="1" s="1"/>
  <c r="D231" i="1"/>
  <c r="C231" i="1"/>
  <c r="F223" i="1"/>
  <c r="D223" i="1"/>
  <c r="C223" i="1"/>
  <c r="B223" i="1"/>
  <c r="F214" i="1"/>
  <c r="D214" i="1"/>
  <c r="C214" i="1"/>
  <c r="B214" i="1"/>
  <c r="F208" i="1"/>
  <c r="C208" i="1"/>
  <c r="B208" i="1"/>
  <c r="F203" i="1"/>
  <c r="C203" i="1"/>
  <c r="B203" i="1"/>
  <c r="F198" i="1"/>
  <c r="C198" i="1"/>
  <c r="B198" i="1"/>
  <c r="F195" i="1"/>
  <c r="D195" i="1"/>
  <c r="C195" i="1"/>
  <c r="B195" i="1"/>
  <c r="F191" i="1"/>
  <c r="C191" i="1"/>
  <c r="B191" i="1"/>
  <c r="F185" i="1"/>
  <c r="D185" i="1"/>
  <c r="C185" i="1"/>
  <c r="B185" i="1"/>
  <c r="F178" i="1"/>
  <c r="D178" i="1"/>
  <c r="C178" i="1"/>
  <c r="B178" i="1"/>
  <c r="F167" i="1"/>
  <c r="D167" i="1"/>
  <c r="C167" i="1"/>
  <c r="B167" i="1"/>
  <c r="F155" i="1"/>
  <c r="D155" i="1"/>
  <c r="C155" i="1"/>
  <c r="B155" i="1"/>
  <c r="F150" i="1"/>
  <c r="C150" i="1"/>
  <c r="B150" i="1"/>
  <c r="F143" i="1"/>
  <c r="D143" i="1"/>
  <c r="C143" i="1"/>
  <c r="B143" i="1"/>
  <c r="F136" i="1"/>
  <c r="C136" i="1"/>
  <c r="B136" i="1"/>
  <c r="F132" i="1"/>
  <c r="C132" i="1"/>
  <c r="B132" i="1"/>
  <c r="F129" i="1"/>
  <c r="D129" i="1"/>
  <c r="C129" i="1"/>
  <c r="B129" i="1"/>
  <c r="F124" i="1"/>
  <c r="D124" i="1"/>
  <c r="C124" i="1"/>
  <c r="B124" i="1"/>
  <c r="F118" i="1"/>
  <c r="C118" i="1"/>
  <c r="B118" i="1"/>
  <c r="F112" i="1"/>
  <c r="D112" i="1"/>
  <c r="C112" i="1"/>
  <c r="B112" i="1"/>
  <c r="F110" i="1"/>
  <c r="C110" i="1"/>
  <c r="B110" i="1"/>
  <c r="F96" i="1"/>
  <c r="D96" i="1"/>
  <c r="B96" i="1"/>
  <c r="F79" i="1"/>
  <c r="D79" i="1"/>
  <c r="C79" i="1"/>
  <c r="F74" i="1"/>
  <c r="C74" i="1"/>
  <c r="B74" i="1"/>
  <c r="F70" i="1"/>
  <c r="C70" i="1"/>
  <c r="B70" i="1"/>
  <c r="F62" i="1"/>
  <c r="D62" i="1"/>
  <c r="C62" i="1"/>
  <c r="F51" i="1"/>
  <c r="D51" i="1"/>
  <c r="D44" i="1" s="1"/>
  <c r="C51" i="1"/>
  <c r="B51" i="1"/>
  <c r="F45" i="1"/>
  <c r="C45" i="1"/>
  <c r="B45" i="1"/>
  <c r="F36" i="1"/>
  <c r="D36" i="1"/>
  <c r="C36" i="1"/>
  <c r="B36" i="1"/>
  <c r="F29" i="1"/>
  <c r="C29" i="1"/>
  <c r="B29" i="1"/>
  <c r="F12" i="1"/>
  <c r="D5" i="1"/>
  <c r="F6" i="1"/>
  <c r="C6" i="1"/>
  <c r="B6" i="1"/>
  <c r="E4" i="1" l="1"/>
  <c r="D442" i="1"/>
  <c r="D95" i="1"/>
  <c r="D131" i="1"/>
  <c r="D4" i="1" s="1"/>
  <c r="D341" i="1"/>
  <c r="B517" i="1"/>
  <c r="F213" i="1"/>
  <c r="F442" i="1"/>
  <c r="B44" i="1"/>
  <c r="B4" i="1" s="1"/>
  <c r="B239" i="1"/>
  <c r="D385" i="1"/>
  <c r="F341" i="1"/>
  <c r="B283" i="1"/>
  <c r="C385" i="1"/>
  <c r="B341" i="1"/>
  <c r="C95" i="1"/>
  <c r="C44" i="1"/>
  <c r="F44" i="1"/>
  <c r="C213" i="1"/>
  <c r="F131" i="1"/>
  <c r="F385" i="1"/>
  <c r="F95" i="1"/>
  <c r="C341" i="1"/>
  <c r="B385" i="1"/>
  <c r="B95" i="1"/>
  <c r="F5" i="1"/>
  <c r="D213" i="1"/>
  <c r="C5" i="1"/>
  <c r="B442" i="1"/>
  <c r="B524" i="1"/>
  <c r="C131" i="1"/>
  <c r="C442" i="1"/>
  <c r="C524" i="1"/>
  <c r="F4" i="1" l="1"/>
  <c r="C4" i="1"/>
</calcChain>
</file>

<file path=xl/sharedStrings.xml><?xml version="1.0" encoding="utf-8"?>
<sst xmlns="http://schemas.openxmlformats.org/spreadsheetml/2006/main" count="1482" uniqueCount="509">
  <si>
    <t>Provincia, comarca indígena, distrito y corregimiento</t>
  </si>
  <si>
    <t>Explotaciones</t>
  </si>
  <si>
    <t>Superficie (en hectáreas)</t>
  </si>
  <si>
    <t>Sembrada</t>
  </si>
  <si>
    <t>Perdida</t>
  </si>
  <si>
    <t>Mecanizada</t>
  </si>
  <si>
    <t>Bocas del Toro</t>
  </si>
  <si>
    <t>Bastimentos</t>
  </si>
  <si>
    <t>Tierra Oscura</t>
  </si>
  <si>
    <t>Bocas del Drago</t>
  </si>
  <si>
    <t>San Cristóbal</t>
  </si>
  <si>
    <t>Changuinola</t>
  </si>
  <si>
    <t>Guabito</t>
  </si>
  <si>
    <t>El Teribe</t>
  </si>
  <si>
    <t>El Empalme</t>
  </si>
  <si>
    <t>Las Tablas</t>
  </si>
  <si>
    <t>Cochigró</t>
  </si>
  <si>
    <t>La Gloria</t>
  </si>
  <si>
    <t>Barriada 4 de Abril</t>
  </si>
  <si>
    <t>El Silencio</t>
  </si>
  <si>
    <t>Finca 6</t>
  </si>
  <si>
    <t>Finca 30</t>
  </si>
  <si>
    <t>Finca 60</t>
  </si>
  <si>
    <t>Finca 4</t>
  </si>
  <si>
    <t>Finca 51</t>
  </si>
  <si>
    <t>Finca 66</t>
  </si>
  <si>
    <t>La Mesa</t>
  </si>
  <si>
    <t>Chiriquí Grande</t>
  </si>
  <si>
    <t>Miramar</t>
  </si>
  <si>
    <t>Punta Peña</t>
  </si>
  <si>
    <t>Punta Robalo</t>
  </si>
  <si>
    <t>Rambala</t>
  </si>
  <si>
    <t>Bajo Cedro</t>
  </si>
  <si>
    <t>Almirante</t>
  </si>
  <si>
    <t>Barrio Francés</t>
  </si>
  <si>
    <t>Barriada Guaymí</t>
  </si>
  <si>
    <t>Valle de Agua Arriba</t>
  </si>
  <si>
    <t>Valle del Risco</t>
  </si>
  <si>
    <t>Bajo Culubre</t>
  </si>
  <si>
    <t>Ceiba</t>
  </si>
  <si>
    <t>Coclé</t>
  </si>
  <si>
    <t>Aguadulce</t>
  </si>
  <si>
    <t>Pocrí</t>
  </si>
  <si>
    <t>Barrios Unidos</t>
  </si>
  <si>
    <t>Pueblos Unidos</t>
  </si>
  <si>
    <t>Virgen del Carmen</t>
  </si>
  <si>
    <t>Antón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</si>
  <si>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</si>
  <si>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</si>
  <si>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</si>
  <si>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</si>
  <si>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</si>
  <si>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</si>
  <si>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</si>
  <si>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</si>
  <si>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</si>
  <si>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</si>
  <si>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</si>
  <si>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</si>
  <si>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</si>
  <si>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</si>
  <si>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</si>
  <si>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</si>
  <si>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</si>
  <si>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Las Huacas</t>
  </si>
  <si>
    <t>Toza</t>
  </si>
  <si>
    <t>Olá</t>
  </si>
  <si>
    <t>El Palmar</t>
  </si>
  <si>
    <t>El Picacho</t>
  </si>
  <si>
    <t>La Pava</t>
  </si>
  <si>
    <t>Penonomé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</si>
  <si>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</si>
  <si>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</si>
  <si>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</si>
  <si>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</si>
  <si>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</si>
  <si>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</si>
  <si>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</si>
  <si>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</si>
  <si>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</si>
  <si>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</si>
  <si>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</si>
  <si>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</si>
  <si>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San Miguel</t>
  </si>
  <si>
    <t>Colón</t>
  </si>
  <si>
    <t>Barrio Sur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</si>
  <si>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</si>
  <si>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</si>
  <si>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</si>
  <si>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</si>
  <si>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</si>
  <si>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</si>
  <si>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</si>
  <si>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</si>
  <si>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</si>
  <si>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</si>
  <si>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</si>
  <si>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Cristóbal Este</t>
  </si>
  <si>
    <t>Chagres</t>
  </si>
  <si>
    <t>La Encantada</t>
  </si>
  <si>
    <t>Donoso</t>
  </si>
  <si>
    <t>Coclé Del Norte</t>
  </si>
  <si>
    <t>El Guásimo</t>
  </si>
  <si>
    <t>Gobea</t>
  </si>
  <si>
    <t>Portobelo</t>
  </si>
  <si>
    <t>Cacique</t>
  </si>
  <si>
    <t>Puerto Lindo o Garrote</t>
  </si>
  <si>
    <t>Isla Grande</t>
  </si>
  <si>
    <t>María Chiquita</t>
  </si>
  <si>
    <t>Santa Isabel</t>
  </si>
  <si>
    <t>Cuango</t>
  </si>
  <si>
    <t>Palmira</t>
  </si>
  <si>
    <t>Viento Frío</t>
  </si>
  <si>
    <t>Omar Torrijos Herrera</t>
  </si>
  <si>
    <t>San José del General</t>
  </si>
  <si>
    <t>Chiriquí</t>
  </si>
  <si>
    <t>Alanje</t>
  </si>
  <si>
    <t>Querévalo</t>
  </si>
  <si>
    <t>Canta Gallo</t>
  </si>
  <si>
    <t>Barú</t>
  </si>
  <si>
    <t>Limones</t>
  </si>
  <si>
    <t>Progreso</t>
  </si>
  <si>
    <t>Baco</t>
  </si>
  <si>
    <t>Manaca</t>
  </si>
  <si>
    <t>Boquerón</t>
  </si>
  <si>
    <t>Bágala</t>
  </si>
  <si>
    <t>Cordillera</t>
  </si>
  <si>
    <t>Guayabal</t>
  </si>
  <si>
    <t>Pedregal</t>
  </si>
  <si>
    <t>Tijeras</t>
  </si>
  <si>
    <t>Boquete</t>
  </si>
  <si>
    <t>Bajo Boquete</t>
  </si>
  <si>
    <t>Caldera</t>
  </si>
  <si>
    <t>Alto Boquete</t>
  </si>
  <si>
    <t>Jaramillo</t>
  </si>
  <si>
    <t>Bugaba</t>
  </si>
  <si>
    <t>La Estrella</t>
  </si>
  <si>
    <t>Santa Marta</t>
  </si>
  <si>
    <t>Santa Rosa</t>
  </si>
  <si>
    <t>Santo Domingo</t>
  </si>
  <si>
    <t>Sortová</t>
  </si>
  <si>
    <t>El Bongo</t>
  </si>
  <si>
    <t>Solano</t>
  </si>
  <si>
    <t>San Isidro</t>
  </si>
  <si>
    <t>David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</si>
  <si>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</si>
  <si>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</si>
  <si>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</si>
  <si>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</si>
  <si>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</si>
  <si>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</si>
  <si>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</si>
  <si>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</si>
  <si>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</si>
  <si>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</si>
  <si>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</si>
  <si>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 Abajo</t>
  </si>
  <si>
    <t>Los Algarrobos</t>
  </si>
  <si>
    <t>Gualaca</t>
  </si>
  <si>
    <t>Hornito</t>
  </si>
  <si>
    <t>Los Ángeles</t>
  </si>
  <si>
    <t>Paja de Sombrero</t>
  </si>
  <si>
    <t>Rincón</t>
  </si>
  <si>
    <t>Remedios</t>
  </si>
  <si>
    <t>El Porvenir</t>
  </si>
  <si>
    <t>Santa Lucía</t>
  </si>
  <si>
    <t>Renacimiento</t>
  </si>
  <si>
    <t>Breñón</t>
  </si>
  <si>
    <t>Santa Cruz</t>
  </si>
  <si>
    <t>San Félix</t>
  </si>
  <si>
    <t>Lajas Adentro</t>
  </si>
  <si>
    <t>San Lorenzo</t>
  </si>
  <si>
    <t>Boca Chica</t>
  </si>
  <si>
    <t>Boca del Monte</t>
  </si>
  <si>
    <t>Tolé</t>
  </si>
  <si>
    <t>Bella Vista</t>
  </si>
  <si>
    <t>Cerro Viejo</t>
  </si>
  <si>
    <t>Potrero de Caña</t>
  </si>
  <si>
    <t>Darién</t>
  </si>
  <si>
    <t>Chepigana</t>
  </si>
  <si>
    <t>Camogantí</t>
  </si>
  <si>
    <t>Garachiné</t>
  </si>
  <si>
    <t>Jaqué</t>
  </si>
  <si>
    <t>Puerto Piña</t>
  </si>
  <si>
    <t>Sambú</t>
  </si>
  <si>
    <t>Setegantí</t>
  </si>
  <si>
    <t>Pinogana</t>
  </si>
  <si>
    <t>Boca de Cupé</t>
  </si>
  <si>
    <t>Paya</t>
  </si>
  <si>
    <t>Yape</t>
  </si>
  <si>
    <t>Yaviza</t>
  </si>
  <si>
    <t>Metetí</t>
  </si>
  <si>
    <t>Santa Fe</t>
  </si>
  <si>
    <t>Río Congo</t>
  </si>
  <si>
    <t>Río Iglesias</t>
  </si>
  <si>
    <t>Agua Fría</t>
  </si>
  <si>
    <t>Cucunatí</t>
  </si>
  <si>
    <t>Río Congo Arriba</t>
  </si>
  <si>
    <t>Zapallal</t>
  </si>
  <si>
    <t>Herrera</t>
  </si>
  <si>
    <t>Chitré</t>
  </si>
  <si>
    <t>La Arena</t>
  </si>
  <si>
    <t>Monagrillo</t>
  </si>
  <si>
    <t>Llano Bonito</t>
  </si>
  <si>
    <t>Chepo</t>
  </si>
  <si>
    <t>Chumical</t>
  </si>
  <si>
    <t>El Toro</t>
  </si>
  <si>
    <t>Leones</t>
  </si>
  <si>
    <t>Quebrada del Rosario</t>
  </si>
  <si>
    <t>Quebrada El Ciprián</t>
  </si>
  <si>
    <t>Los Pozos</t>
  </si>
  <si>
    <t>Capurí</t>
  </si>
  <si>
    <t>El Calabacito</t>
  </si>
  <si>
    <t>El Cedro</t>
  </si>
  <si>
    <t>La  Arena</t>
  </si>
  <si>
    <t>La Pitaloza</t>
  </si>
  <si>
    <t>Los Cerritos</t>
  </si>
  <si>
    <t>Ocú</t>
  </si>
  <si>
    <t>Los Llanos</t>
  </si>
  <si>
    <t>Peñas Chatas</t>
  </si>
  <si>
    <t>Menchaca</t>
  </si>
  <si>
    <t>Parita</t>
  </si>
  <si>
    <t>París</t>
  </si>
  <si>
    <t>Pesé</t>
  </si>
  <si>
    <t>Las Cabras</t>
  </si>
  <si>
    <t>El Pájaro</t>
  </si>
  <si>
    <t>El Barrero</t>
  </si>
  <si>
    <t>El Ciruelo</t>
  </si>
  <si>
    <t>Sabana Grande</t>
  </si>
  <si>
    <t>Rincón Hondo</t>
  </si>
  <si>
    <t>Santa María</t>
  </si>
  <si>
    <t>Chupampa</t>
  </si>
  <si>
    <t>El Limón</t>
  </si>
  <si>
    <t>Los Canelos</t>
  </si>
  <si>
    <t>Los Santos</t>
  </si>
  <si>
    <t>Guararé</t>
  </si>
  <si>
    <t>El Espinal</t>
  </si>
  <si>
    <t>El Macano</t>
  </si>
  <si>
    <t>La Enea</t>
  </si>
  <si>
    <t>La Pasera</t>
  </si>
  <si>
    <t>Las Trancas</t>
  </si>
  <si>
    <t>Llano Abajo</t>
  </si>
  <si>
    <t>El Carate</t>
  </si>
  <si>
    <t>El Cocal</t>
  </si>
  <si>
    <t>El Pedregoso</t>
  </si>
  <si>
    <t>La Palma</t>
  </si>
  <si>
    <t>Las Palmitas</t>
  </si>
  <si>
    <t>Las Tablas Abajo</t>
  </si>
  <si>
    <t>Nuario</t>
  </si>
  <si>
    <t>Río Hondo</t>
  </si>
  <si>
    <t>Sesteadero</t>
  </si>
  <si>
    <t>Vallerriquito</t>
  </si>
  <si>
    <t>La Colorada</t>
  </si>
  <si>
    <t>Las Cruces</t>
  </si>
  <si>
    <t>Las Guabas</t>
  </si>
  <si>
    <t>Los Olivos</t>
  </si>
  <si>
    <t>Santa Ana</t>
  </si>
  <si>
    <t>Tres Quebradas</t>
  </si>
  <si>
    <t>Agua Buena</t>
  </si>
  <si>
    <t>Villa Lourdes</t>
  </si>
  <si>
    <t>Macaracas</t>
  </si>
  <si>
    <t>Bahía Honda</t>
  </si>
  <si>
    <t>Bajos de Güera</t>
  </si>
  <si>
    <t>Las Palmas</t>
  </si>
  <si>
    <t>Mogollón</t>
  </si>
  <si>
    <t>Pedasí</t>
  </si>
  <si>
    <t>Mariabé</t>
  </si>
  <si>
    <t>Oria Arriba</t>
  </si>
  <si>
    <t>Lajamina</t>
  </si>
  <si>
    <t>Paraíso</t>
  </si>
  <si>
    <t>Paritilla</t>
  </si>
  <si>
    <t>Tonosí</t>
  </si>
  <si>
    <t>Altos de Güera</t>
  </si>
  <si>
    <t>Cañas</t>
  </si>
  <si>
    <t>El Bebedero</t>
  </si>
  <si>
    <t>Flores</t>
  </si>
  <si>
    <t>Guánico</t>
  </si>
  <si>
    <t>Cambutal</t>
  </si>
  <si>
    <t>Isla de Cañas</t>
  </si>
  <si>
    <t>Panamá</t>
  </si>
  <si>
    <t>Balboa</t>
  </si>
  <si>
    <t>Pedro González</t>
  </si>
  <si>
    <t>Saboga</t>
  </si>
  <si>
    <t>Cañita</t>
  </si>
  <si>
    <t>El Llano</t>
  </si>
  <si>
    <t>Las Margaritas</t>
  </si>
  <si>
    <t>Santa Cruz de Chinina</t>
  </si>
  <si>
    <t>Comarcal Kuna de Madungandí</t>
  </si>
  <si>
    <t>Tortí</t>
  </si>
  <si>
    <t>Chimán</t>
  </si>
  <si>
    <t>Brujas</t>
  </si>
  <si>
    <t>Unión Santeña</t>
  </si>
  <si>
    <t>Betania</t>
  </si>
  <si>
    <t>Pueblo Nuevo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</si>
  <si>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</si>
  <si>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</si>
  <si>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</si>
  <si>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</si>
  <si>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</si>
  <si>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</si>
  <si>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</si>
  <si>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</si>
  <si>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</si>
  <si>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</si>
  <si>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</si>
  <si>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</si>
  <si>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</si>
  <si>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</si>
  <si>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</si>
  <si>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Amelia Denis de Icaza</t>
  </si>
  <si>
    <t>Belisario Porras</t>
  </si>
  <si>
    <t>José Domingo Espinar</t>
  </si>
  <si>
    <t>Victoriano Lorenzo</t>
  </si>
  <si>
    <t>Arnulfo Arias</t>
  </si>
  <si>
    <t>Belisario Frías</t>
  </si>
  <si>
    <t>Omar Torrijos</t>
  </si>
  <si>
    <t>Rufina Alfaro</t>
  </si>
  <si>
    <t>Arraiján</t>
  </si>
  <si>
    <t>Santa Clara</t>
  </si>
  <si>
    <t>Veracruz</t>
  </si>
  <si>
    <t>Vista Alegre</t>
  </si>
  <si>
    <t>Burunga</t>
  </si>
  <si>
    <t>Cerro Silvestre</t>
  </si>
  <si>
    <t>Vacamonte</t>
  </si>
  <si>
    <t>Capira</t>
  </si>
  <si>
    <t>Caimito</t>
  </si>
  <si>
    <t>Campana</t>
  </si>
  <si>
    <t>Cermeño</t>
  </si>
  <si>
    <t>Cirí de  Los Sotos</t>
  </si>
  <si>
    <t>Cirí Grande</t>
  </si>
  <si>
    <t>El Cacao</t>
  </si>
  <si>
    <t>La Trinidad</t>
  </si>
  <si>
    <t>Las Ollas Arriba</t>
  </si>
  <si>
    <t>Lídice</t>
  </si>
  <si>
    <t>Villa Carmen</t>
  </si>
  <si>
    <t>Villa Rosario</t>
  </si>
  <si>
    <t>Chame</t>
  </si>
  <si>
    <t>Buenos Aires</t>
  </si>
  <si>
    <t>Chicá</t>
  </si>
  <si>
    <t>Las Lajas</t>
  </si>
  <si>
    <t>Nueva Gorgona</t>
  </si>
  <si>
    <t>Sajalices</t>
  </si>
  <si>
    <t>Sorá</t>
  </si>
  <si>
    <t>La Chorrera</t>
  </si>
  <si>
    <t>Barrio Balboa</t>
  </si>
  <si>
    <t>Barrio Colón</t>
  </si>
  <si>
    <t>Amador</t>
  </si>
  <si>
    <t>El Arado</t>
  </si>
  <si>
    <t>Feuillet</t>
  </si>
  <si>
    <t>Guadalupe</t>
  </si>
  <si>
    <t>La Represa</t>
  </si>
  <si>
    <t>Los Díaz</t>
  </si>
  <si>
    <t>Mendoza</t>
  </si>
  <si>
    <t>Obaldía</t>
  </si>
  <si>
    <t>Playa Leona</t>
  </si>
  <si>
    <t>Puerto Caimito</t>
  </si>
  <si>
    <t>El Higo</t>
  </si>
  <si>
    <t>Guayabito</t>
  </si>
  <si>
    <t>La Ermita</t>
  </si>
  <si>
    <t>La Laguna</t>
  </si>
  <si>
    <t>Los Llanitos</t>
  </si>
  <si>
    <t>San José</t>
  </si>
  <si>
    <t>Veraguas</t>
  </si>
  <si>
    <t>Atalaya</t>
  </si>
  <si>
    <t>La Montañuela</t>
  </si>
  <si>
    <t>La Carrillo</t>
  </si>
  <si>
    <t>San Antonio</t>
  </si>
  <si>
    <t>Calobre</t>
  </si>
  <si>
    <t>Chitra</t>
  </si>
  <si>
    <t>El Cocla</t>
  </si>
  <si>
    <t>La Tetilla</t>
  </si>
  <si>
    <t>Las Guías</t>
  </si>
  <si>
    <t>Cañazas</t>
  </si>
  <si>
    <t>Cerro Plata</t>
  </si>
  <si>
    <t>El Picador</t>
  </si>
  <si>
    <t>Los Valles</t>
  </si>
  <si>
    <t>Bisvalles</t>
  </si>
  <si>
    <t>Boró</t>
  </si>
  <si>
    <t>San Bartolo</t>
  </si>
  <si>
    <t>Cerro de Casa</t>
  </si>
  <si>
    <t>El Prado</t>
  </si>
  <si>
    <t>El Rincón</t>
  </si>
  <si>
    <t>Viguí</t>
  </si>
  <si>
    <t>Zapotillo</t>
  </si>
  <si>
    <t>Montijo</t>
  </si>
  <si>
    <t>Pilón</t>
  </si>
  <si>
    <t>Cébaco</t>
  </si>
  <si>
    <t>Unión del Norte</t>
  </si>
  <si>
    <t>Río de Jesús</t>
  </si>
  <si>
    <t>San Francisco</t>
  </si>
  <si>
    <t>Calovébora</t>
  </si>
  <si>
    <t>El Alto</t>
  </si>
  <si>
    <t>Gatú O Gatucito</t>
  </si>
  <si>
    <t>Río Luis</t>
  </si>
  <si>
    <t>Rubén Cantú</t>
  </si>
  <si>
    <t>Santiago</t>
  </si>
  <si>
    <t>La Peña</t>
  </si>
  <si>
    <t>La Raya de Santa María</t>
  </si>
  <si>
    <t>Canto del Llano</t>
  </si>
  <si>
    <t>Carlos Santana Ávila</t>
  </si>
  <si>
    <t>Edwin Fábrega</t>
  </si>
  <si>
    <t>San Martín de Porres</t>
  </si>
  <si>
    <t>Urracá</t>
  </si>
  <si>
    <t>Rodrigo Luque</t>
  </si>
  <si>
    <t>Nuevo Santiago</t>
  </si>
  <si>
    <t>Soná</t>
  </si>
  <si>
    <t>Calidonia</t>
  </si>
  <si>
    <t>El Marañón</t>
  </si>
  <si>
    <t>La Soledad</t>
  </si>
  <si>
    <t>Quebrada de Oro</t>
  </si>
  <si>
    <t>Rodeo Viejo</t>
  </si>
  <si>
    <t>Mariato</t>
  </si>
  <si>
    <t>Arenas</t>
  </si>
  <si>
    <t>Quebro</t>
  </si>
  <si>
    <t>Comarca Kuna Yala</t>
  </si>
  <si>
    <t>Ailigandí</t>
  </si>
  <si>
    <t>Puerto Obaldía</t>
  </si>
  <si>
    <t>Comarca Emberá</t>
  </si>
  <si>
    <t>Cémaco</t>
  </si>
  <si>
    <t>Lajas Blancas</t>
  </si>
  <si>
    <t>Manuel Ortega</t>
  </si>
  <si>
    <t>Río Sábalo</t>
  </si>
  <si>
    <t>Comarca Ngäbe Buglé</t>
  </si>
  <si>
    <t>Besiko</t>
  </si>
  <si>
    <t>Emplanada de Chorcha</t>
  </si>
  <si>
    <t>Mironó</t>
  </si>
  <si>
    <t>Hato Corotú</t>
  </si>
  <si>
    <t>Müna</t>
  </si>
  <si>
    <t>Sitio Prado</t>
  </si>
  <si>
    <t>Mreeni</t>
  </si>
  <si>
    <t>Nole Duima</t>
  </si>
  <si>
    <t>Susama</t>
  </si>
  <si>
    <t>Ñürüm</t>
  </si>
  <si>
    <t>Alto de Jesús</t>
  </si>
  <si>
    <t>Güibale</t>
  </si>
  <si>
    <t>Kusapín</t>
  </si>
  <si>
    <t>Tobobe</t>
  </si>
  <si>
    <t>Jirondai</t>
  </si>
  <si>
    <t>Man Creek</t>
  </si>
  <si>
    <t>Tuwai</t>
  </si>
  <si>
    <t xml:space="preserve">Panamá Oeste </t>
  </si>
  <si>
    <t>TOTAL</t>
  </si>
  <si>
    <t>Cosecha 
(En quintales)</t>
  </si>
  <si>
    <t>NOTA: Las  provincias, comarcas indígenas, distritos o corregimientos que no registraron aportación, no fueron incluidos en el cuadro.</t>
  </si>
  <si>
    <t xml:space="preserve"> -   Cantidad nula o cero.</t>
  </si>
  <si>
    <t>0.0</t>
  </si>
  <si>
    <t xml:space="preserve">              Cuando la cantidad es menor a la mitad de unidad o fracción decimal adoptada, para la expresión del dato.</t>
  </si>
  <si>
    <t>0.00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</si>
  <si>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</si>
  <si>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</si>
  <si>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</si>
  <si>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</si>
  <si>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</si>
  <si>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</si>
  <si>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</si>
  <si>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</si>
  <si>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</si>
  <si>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</si>
  <si>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Miguel de la Borda (cabecera)</t>
  </si>
  <si>
    <t>Portobelo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</si>
  <si>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</si>
  <si>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</si>
  <si>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</si>
  <si>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</si>
  <si>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</si>
  <si>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</si>
  <si>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</si>
  <si>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</si>
  <si>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</si>
  <si>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</si>
  <si>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</si>
  <si>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</si>
  <si>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</si>
  <si>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</si>
  <si>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</si>
  <si>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</si>
  <si>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</si>
  <si>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</si>
  <si>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</si>
  <si>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</si>
  <si>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</si>
  <si>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</si>
  <si>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</si>
  <si>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</si>
  <si>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</si>
  <si>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Chimán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</si>
  <si>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</si>
  <si>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</si>
  <si>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</si>
  <si>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</si>
  <si>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</si>
  <si>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</si>
  <si>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</si>
  <si>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</si>
  <si>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</si>
  <si>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</si>
  <si>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</si>
  <si>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</si>
  <si>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</si>
  <si>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Llano de Catival o Mariato (cabecera)</t>
  </si>
  <si>
    <t>Cirilo Guaynora (cabecera)</t>
  </si>
  <si>
    <t>Chichica (cabecera)</t>
  </si>
  <si>
    <t>Aserrío de Gariché</t>
  </si>
  <si>
    <t>Chepo (cabecera)</t>
  </si>
  <si>
    <t xml:space="preserve">         Juan Demóstenes Arosemena</t>
  </si>
  <si>
    <t xml:space="preserve">         Arraiján (cabecera)</t>
  </si>
  <si>
    <t xml:space="preserve">         Nuevo Emperador</t>
  </si>
  <si>
    <t>-</t>
  </si>
  <si>
    <t>Cuadro 48. CÚRCUMA, EXPLOTACIONES, SUPERFICIE SEMBRADA, PERDIDA, MECANIZADA, COSECHA EN LA REPÚBLICA, SEGÚN PROVINCIA, COMARCA INDÍGENA, DISTRITO Y CORREGIMIENTO: AÑO AGRÍCOLA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</si>
</sst>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164" fontId="2" fillId="0" borderId="0" xfId="1" applyNumberFormat="1" applyFont="1" applyFill="1" applyBorder="1" applyAlignment="1">
      <alignment horizontal="right" vertical="center"/>
    </xf>
    <xf numFmtId="0" fontId="4" fillId="0" borderId="0" xfId="3" applyFont="1" applyFill="1" applyBorder="1"/>
    <xf numFmtId="164" fontId="2" fillId="0" borderId="0" xfId="7" applyNumberFormat="1" applyFont="1" applyFill="1" applyBorder="1" applyAlignment="1">
      <alignment horizontal="right" vertical="center"/>
    </xf>
    <xf numFmtId="164" fontId="4" fillId="0" borderId="0" xfId="3" applyNumberFormat="1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3" fillId="0" borderId="0" xfId="3" applyFont="1" applyFill="1" applyBorder="1"/>
    <xf numFmtId="164" fontId="5" fillId="0" borderId="0" xfId="7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5" fillId="0" borderId="0" xfId="8" applyFont="1" applyFill="1" applyBorder="1" applyAlignment="1">
      <alignment horizontal="left" vertical="top" wrapText="1" indent="2"/>
    </xf>
    <xf numFmtId="0" fontId="5" fillId="0" borderId="0" xfId="9" applyFont="1" applyFill="1" applyBorder="1" applyAlignment="1">
      <alignment horizontal="left" vertical="top" wrapText="1" indent="4"/>
    </xf>
    <xf numFmtId="0" fontId="5" fillId="0" borderId="0" xfId="11" applyFont="1" applyFill="1" applyBorder="1" applyAlignment="1">
      <alignment horizontal="left" vertical="top" wrapText="1" indent="4"/>
    </xf>
    <xf numFmtId="0" fontId="2" fillId="0" borderId="0" xfId="6" applyFont="1" applyFill="1" applyBorder="1" applyAlignment="1">
      <alignment horizontal="center" vertical="top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43" fontId="2" fillId="0" borderId="5" xfId="1" applyNumberFormat="1" applyFont="1" applyFill="1" applyBorder="1" applyAlignment="1">
      <alignment horizontal="right" vertical="center"/>
    </xf>
    <xf numFmtId="43" fontId="5" fillId="0" borderId="5" xfId="1" applyNumberFormat="1" applyFont="1" applyFill="1" applyBorder="1" applyAlignment="1">
      <alignment horizontal="right" vertical="center"/>
    </xf>
    <xf numFmtId="43" fontId="5" fillId="0" borderId="7" xfId="1" applyNumberFormat="1" applyFont="1" applyFill="1" applyBorder="1" applyAlignment="1">
      <alignment horizontal="right" vertical="center"/>
    </xf>
    <xf numFmtId="0" fontId="5" fillId="0" borderId="8" xfId="9" applyFont="1" applyFill="1" applyBorder="1" applyAlignment="1">
      <alignment horizontal="left" vertical="top" wrapText="1" indent="4"/>
    </xf>
    <xf numFmtId="0" fontId="7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164" fontId="3" fillId="0" borderId="0" xfId="1" applyNumberFormat="1" applyFont="1" applyBorder="1"/>
    <xf numFmtId="165" fontId="3" fillId="0" borderId="0" xfId="1" applyNumberFormat="1" applyFont="1" applyBorder="1"/>
    <xf numFmtId="0" fontId="5" fillId="0" borderId="0" xfId="9" applyFont="1" applyFill="1" applyBorder="1" applyAlignment="1">
      <alignment horizontal="left" wrapText="1"/>
    </xf>
    <xf numFmtId="164" fontId="5" fillId="0" borderId="5" xfId="1" applyNumberFormat="1" applyFont="1" applyFill="1" applyBorder="1" applyAlignment="1">
      <alignment horizontal="right"/>
    </xf>
    <xf numFmtId="43" fontId="5" fillId="0" borderId="5" xfId="1" applyNumberFormat="1" applyFont="1" applyFill="1" applyBorder="1" applyAlignment="1">
      <alignment horizontal="right"/>
    </xf>
    <xf numFmtId="0" fontId="3" fillId="0" borderId="0" xfId="3" applyFont="1" applyFill="1" applyBorder="1" applyAlignment="1"/>
    <xf numFmtId="164" fontId="5" fillId="0" borderId="0" xfId="7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/>
    <xf numFmtId="165" fontId="2" fillId="0" borderId="6" xfId="1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center" vertical="center" wrapText="1"/>
    </xf>
    <xf numFmtId="0" fontId="5" fillId="3" borderId="2" xfId="12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7"/>
    <cellStyle name="Normal" xfId="0" builtinId="0"/>
    <cellStyle name="Normal 2" xfId="3"/>
    <cellStyle name="style1749130342627" xfId="4"/>
    <cellStyle name="style1749130345081" xfId="12"/>
    <cellStyle name="style1749134167821" xfId="2"/>
    <cellStyle name="style1749134170056" xfId="5"/>
    <cellStyle name="style1749134170118" xfId="8"/>
    <cellStyle name="style1749134170369" xfId="6"/>
    <cellStyle name="style1749134170447" xfId="9"/>
    <cellStyle name="style1749134171150" xfId="10"/>
    <cellStyle name="style174913417125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544</xdr:row>
      <xdr:rowOff>57151</xdr:rowOff>
    </xdr:from>
    <xdr:to>
      <xdr:col>0</xdr:col>
      <xdr:colOff>381000</xdr:colOff>
      <xdr:row>546</xdr:row>
      <xdr:rowOff>142876</xdr:rowOff>
    </xdr:to>
    <xdr:sp macro="" textlink="">
      <xdr:nvSpPr>
        <xdr:cNvPr id="2" name="Cerrar llave 1"/>
        <xdr:cNvSpPr/>
      </xdr:nvSpPr>
      <xdr:spPr>
        <a:xfrm>
          <a:off x="297181" y="28670251"/>
          <a:ext cx="83819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8"/>
  <sheetViews>
    <sheetView showGridLines="0" tabSelected="1" zoomScaleNormal="100" workbookViewId="0">
      <selection activeCell="A2" sqref="A2:A3"/>
    </sheetView>
  </sheetViews>
  <sheetFormatPr baseColWidth="10" defaultColWidth="9.140625" defaultRowHeight="12.75" x14ac:dyDescent="0.2"/>
  <cols>
    <col min="1" max="1" width="38.28515625" style="9" customWidth="1"/>
    <col min="2" max="2" width="15" style="11" customWidth="1"/>
    <col min="3" max="5" width="15" style="12" customWidth="1"/>
    <col min="6" max="6" width="15" style="11" customWidth="1"/>
    <col min="7" max="16384" width="9.140625" style="9"/>
  </cols>
  <sheetData>
    <row r="1" spans="1:9" s="1" customFormat="1" ht="56.25" customHeight="1" x14ac:dyDescent="0.2">
      <c r="A1" s="43" t="s">
        <v>508</v>
      </c>
      <c r="B1" s="43"/>
      <c r="C1" s="43"/>
      <c r="D1" s="43"/>
      <c r="E1" s="43"/>
      <c r="F1" s="43"/>
    </row>
    <row r="2" spans="1:9" s="3" customFormat="1" ht="28.5" customHeight="1" x14ac:dyDescent="0.2">
      <c r="A2" s="48" t="s">
        <v>0</v>
      </c>
      <c r="B2" s="45" t="s">
        <v>1</v>
      </c>
      <c r="C2" s="47" t="s">
        <v>2</v>
      </c>
      <c r="D2" s="47"/>
      <c r="E2" s="47"/>
      <c r="F2" s="45" t="s">
        <v>442</v>
      </c>
      <c r="G2" s="2"/>
    </row>
    <row r="3" spans="1:9" s="3" customFormat="1" ht="30" customHeight="1" x14ac:dyDescent="0.2">
      <c r="A3" s="48"/>
      <c r="B3" s="46"/>
      <c r="C3" s="17" t="s">
        <v>3</v>
      </c>
      <c r="D3" s="17" t="s">
        <v>4</v>
      </c>
      <c r="E3" s="17" t="s">
        <v>5</v>
      </c>
      <c r="F3" s="46"/>
      <c r="G3" s="2"/>
    </row>
    <row r="4" spans="1:9" s="5" customFormat="1" ht="21" customHeight="1" x14ac:dyDescent="0.2">
      <c r="A4" s="16" t="s">
        <v>441</v>
      </c>
      <c r="B4" s="18">
        <f>B5+B44+B95+B131+B213+B239+B283+B341+B385+B442+B513+B517+B524</f>
        <v>3593</v>
      </c>
      <c r="C4" s="21">
        <f t="shared" ref="C4:F4" si="0">C5+C44+C95+C131+C213+C239+C283+C341+C385+C442+C513+C517+C524</f>
        <v>25.621427648999997</v>
      </c>
      <c r="D4" s="21">
        <f>D5+D44+D95+D131+D213+D239+D283+D341+D385+D442+D513+D524</f>
        <v>0.1370104180658766</v>
      </c>
      <c r="E4" s="21">
        <f>E213+E283+E385+E442</f>
        <v>2.6720960000000001E-4</v>
      </c>
      <c r="F4" s="39">
        <f t="shared" si="0"/>
        <v>2742.1711</v>
      </c>
      <c r="H4" s="6"/>
      <c r="I4" s="7"/>
    </row>
    <row r="5" spans="1:9" ht="21" customHeight="1" x14ac:dyDescent="0.2">
      <c r="A5" s="8" t="s">
        <v>6</v>
      </c>
      <c r="B5" s="18">
        <f>B6+B12+B29+B36</f>
        <v>172</v>
      </c>
      <c r="C5" s="21">
        <f t="shared" ref="C5:F5" si="1">C6+C12+C29+C36</f>
        <v>1.8776550069999998</v>
      </c>
      <c r="D5" s="21">
        <f>+D12+D36</f>
        <v>5.9076333333333327E-4</v>
      </c>
      <c r="E5" s="21" t="s">
        <v>507</v>
      </c>
      <c r="F5" s="39">
        <f t="shared" si="1"/>
        <v>254.31779999999998</v>
      </c>
      <c r="H5" s="6"/>
      <c r="I5" s="7"/>
    </row>
    <row r="6" spans="1:9" ht="21" customHeight="1" x14ac:dyDescent="0.2">
      <c r="A6" s="13" t="s">
        <v>6</v>
      </c>
      <c r="B6" s="18">
        <f>SUM(B7:B11)</f>
        <v>17</v>
      </c>
      <c r="C6" s="21">
        <f t="shared" ref="C6:F6" si="2">SUM(C7:C11)</f>
        <v>1.77649842</v>
      </c>
      <c r="D6" s="21" t="s">
        <v>507</v>
      </c>
      <c r="E6" s="21" t="s">
        <v>507</v>
      </c>
      <c r="F6" s="39">
        <f t="shared" si="2"/>
        <v>241.02500000000001</v>
      </c>
      <c r="H6" s="6"/>
      <c r="I6" s="7"/>
    </row>
    <row r="7" spans="1:9" ht="18.75" customHeight="1" x14ac:dyDescent="0.2">
      <c r="A7" s="14" t="s">
        <v>448</v>
      </c>
      <c r="B7" s="19">
        <v>3</v>
      </c>
      <c r="C7" s="22">
        <v>1.6615280000000002E-3</v>
      </c>
      <c r="D7" s="21" t="s">
        <v>507</v>
      </c>
      <c r="E7" s="21" t="s">
        <v>507</v>
      </c>
      <c r="F7" s="40">
        <v>0.25</v>
      </c>
      <c r="H7" s="10"/>
      <c r="I7" s="7"/>
    </row>
    <row r="8" spans="1:9" ht="15" customHeight="1" x14ac:dyDescent="0.2">
      <c r="A8" s="14" t="s">
        <v>7</v>
      </c>
      <c r="B8" s="19">
        <v>7</v>
      </c>
      <c r="C8" s="22">
        <v>4.6153549999999998E-3</v>
      </c>
      <c r="D8" s="21" t="s">
        <v>507</v>
      </c>
      <c r="E8" s="21" t="s">
        <v>507</v>
      </c>
      <c r="F8" s="40">
        <v>0.74</v>
      </c>
      <c r="H8" s="10"/>
      <c r="I8" s="7"/>
    </row>
    <row r="9" spans="1:9" ht="15" customHeight="1" x14ac:dyDescent="0.2">
      <c r="A9" s="14" t="s">
        <v>8</v>
      </c>
      <c r="B9" s="19">
        <v>2</v>
      </c>
      <c r="C9" s="22">
        <v>9.2306999999999996E-5</v>
      </c>
      <c r="D9" s="21" t="s">
        <v>507</v>
      </c>
      <c r="E9" s="21" t="s">
        <v>507</v>
      </c>
      <c r="F9" s="40">
        <v>1.4999999999999999E-2</v>
      </c>
      <c r="H9" s="10"/>
      <c r="I9" s="7"/>
    </row>
    <row r="10" spans="1:9" ht="15" customHeight="1" x14ac:dyDescent="0.2">
      <c r="A10" s="14" t="s">
        <v>9</v>
      </c>
      <c r="B10" s="19">
        <v>3</v>
      </c>
      <c r="C10" s="22">
        <v>1.2923000000000001E-4</v>
      </c>
      <c r="D10" s="21" t="s">
        <v>507</v>
      </c>
      <c r="E10" s="21" t="s">
        <v>507</v>
      </c>
      <c r="F10" s="40">
        <v>1.9999999999999997E-2</v>
      </c>
      <c r="H10" s="10"/>
      <c r="I10" s="7"/>
    </row>
    <row r="11" spans="1:9" ht="15" customHeight="1" x14ac:dyDescent="0.2">
      <c r="A11" s="14" t="s">
        <v>10</v>
      </c>
      <c r="B11" s="19">
        <v>2</v>
      </c>
      <c r="C11" s="22">
        <v>1.77</v>
      </c>
      <c r="D11" s="21" t="s">
        <v>507</v>
      </c>
      <c r="E11" s="21" t="s">
        <v>507</v>
      </c>
      <c r="F11" s="40">
        <v>240</v>
      </c>
      <c r="H11" s="10"/>
      <c r="I11" s="7"/>
    </row>
    <row r="12" spans="1:9" ht="21" customHeight="1" x14ac:dyDescent="0.2">
      <c r="A12" s="13" t="s">
        <v>11</v>
      </c>
      <c r="B12" s="18">
        <f>SUM(B13:B28)</f>
        <v>116</v>
      </c>
      <c r="C12" s="21">
        <f>SUM(C13:C28)</f>
        <v>7.939666699999999E-2</v>
      </c>
      <c r="D12" s="21">
        <f>SUM(D13:D28)</f>
        <v>4.9845633333333325E-4</v>
      </c>
      <c r="E12" s="21" t="s">
        <v>507</v>
      </c>
      <c r="F12" s="39">
        <f t="shared" ref="C12:F12" si="3">SUM(F13:F28)</f>
        <v>7.8209</v>
      </c>
      <c r="H12" s="6"/>
      <c r="I12" s="7"/>
    </row>
    <row r="13" spans="1:9" ht="15" customHeight="1" x14ac:dyDescent="0.2">
      <c r="A13" s="14" t="s">
        <v>449</v>
      </c>
      <c r="B13" s="19">
        <v>12</v>
      </c>
      <c r="C13" s="22">
        <v>3.7845919999999998E-3</v>
      </c>
      <c r="D13" s="22">
        <v>1.8461499999999999E-5</v>
      </c>
      <c r="E13" s="21" t="s">
        <v>507</v>
      </c>
      <c r="F13" s="40">
        <v>1.3800000000000001</v>
      </c>
      <c r="H13" s="10"/>
      <c r="I13" s="7"/>
    </row>
    <row r="14" spans="1:9" ht="15" customHeight="1" x14ac:dyDescent="0.2">
      <c r="A14" s="14" t="s">
        <v>12</v>
      </c>
      <c r="B14" s="19">
        <v>9</v>
      </c>
      <c r="C14" s="22">
        <v>1.1630690000000001E-3</v>
      </c>
      <c r="D14" s="21" t="s">
        <v>507</v>
      </c>
      <c r="E14" s="21" t="s">
        <v>507</v>
      </c>
      <c r="F14" s="40">
        <v>0.66999999999999993</v>
      </c>
      <c r="H14" s="10"/>
      <c r="I14" s="7"/>
    </row>
    <row r="15" spans="1:9" ht="15" customHeight="1" x14ac:dyDescent="0.2">
      <c r="A15" s="14" t="s">
        <v>13</v>
      </c>
      <c r="B15" s="19">
        <v>33</v>
      </c>
      <c r="C15" s="22">
        <v>5.5267595000000003E-2</v>
      </c>
      <c r="D15" s="21" t="s">
        <v>507</v>
      </c>
      <c r="E15" s="21" t="s">
        <v>507</v>
      </c>
      <c r="F15" s="40">
        <v>1.5250000000000001</v>
      </c>
      <c r="H15" s="10"/>
      <c r="I15" s="7"/>
    </row>
    <row r="16" spans="1:9" ht="15" customHeight="1" x14ac:dyDescent="0.2">
      <c r="A16" s="14" t="s">
        <v>14</v>
      </c>
      <c r="B16" s="19">
        <v>16</v>
      </c>
      <c r="C16" s="22">
        <v>2.8799779999999996E-3</v>
      </c>
      <c r="D16" s="22">
        <v>1.4769033333333328E-4</v>
      </c>
      <c r="E16" s="21" t="s">
        <v>507</v>
      </c>
      <c r="F16" s="40">
        <v>1.0649999999999999</v>
      </c>
      <c r="H16" s="10"/>
      <c r="I16" s="7"/>
    </row>
    <row r="17" spans="1:9" ht="15" customHeight="1" x14ac:dyDescent="0.2">
      <c r="A17" s="14" t="s">
        <v>15</v>
      </c>
      <c r="B17" s="19">
        <v>1</v>
      </c>
      <c r="C17" s="22">
        <v>4.6153600000000002E-4</v>
      </c>
      <c r="D17" s="21" t="s">
        <v>507</v>
      </c>
      <c r="E17" s="21" t="s">
        <v>507</v>
      </c>
      <c r="F17" s="40">
        <v>0.1</v>
      </c>
      <c r="H17" s="10"/>
      <c r="I17" s="7"/>
    </row>
    <row r="18" spans="1:9" ht="15" customHeight="1" x14ac:dyDescent="0.2">
      <c r="A18" s="14" t="s">
        <v>16</v>
      </c>
      <c r="B18" s="19">
        <v>1</v>
      </c>
      <c r="C18" s="22">
        <v>1.10769E-4</v>
      </c>
      <c r="D18" s="21" t="s">
        <v>507</v>
      </c>
      <c r="E18" s="21" t="s">
        <v>507</v>
      </c>
      <c r="F18" s="40">
        <v>0.2</v>
      </c>
      <c r="H18" s="10"/>
      <c r="I18" s="7"/>
    </row>
    <row r="19" spans="1:9" ht="15" customHeight="1" x14ac:dyDescent="0.2">
      <c r="A19" s="14" t="s">
        <v>17</v>
      </c>
      <c r="B19" s="19">
        <v>1</v>
      </c>
      <c r="C19" s="22">
        <v>8.30764E-4</v>
      </c>
      <c r="D19" s="21" t="s">
        <v>507</v>
      </c>
      <c r="E19" s="21" t="s">
        <v>507</v>
      </c>
      <c r="F19" s="40">
        <v>0.08</v>
      </c>
      <c r="H19" s="10"/>
      <c r="I19" s="7"/>
    </row>
    <row r="20" spans="1:9" ht="15" customHeight="1" x14ac:dyDescent="0.2">
      <c r="A20" s="14" t="s">
        <v>18</v>
      </c>
      <c r="B20" s="19">
        <v>4</v>
      </c>
      <c r="C20" s="22">
        <v>5.3538000000000001E-4</v>
      </c>
      <c r="D20" s="21" t="s">
        <v>507</v>
      </c>
      <c r="E20" s="21" t="s">
        <v>507</v>
      </c>
      <c r="F20" s="40">
        <v>9.5899999999999999E-2</v>
      </c>
      <c r="H20" s="10"/>
      <c r="I20" s="7"/>
    </row>
    <row r="21" spans="1:9" ht="15" customHeight="1" x14ac:dyDescent="0.2">
      <c r="A21" s="14" t="s">
        <v>19</v>
      </c>
      <c r="B21" s="19">
        <v>15</v>
      </c>
      <c r="C21" s="22">
        <v>5.5199639999999996E-3</v>
      </c>
      <c r="D21" s="21" t="s">
        <v>507</v>
      </c>
      <c r="E21" s="21" t="s">
        <v>507</v>
      </c>
      <c r="F21" s="40">
        <v>2.0099999999999998</v>
      </c>
      <c r="H21" s="10"/>
      <c r="I21" s="7"/>
    </row>
    <row r="22" spans="1:9" ht="15" customHeight="1" x14ac:dyDescent="0.2">
      <c r="A22" s="14" t="s">
        <v>20</v>
      </c>
      <c r="B22" s="19">
        <v>2</v>
      </c>
      <c r="C22" s="22">
        <v>1.181531E-3</v>
      </c>
      <c r="D22" s="21" t="s">
        <v>507</v>
      </c>
      <c r="E22" s="21" t="s">
        <v>507</v>
      </c>
      <c r="F22" s="40">
        <v>0.15</v>
      </c>
      <c r="H22" s="10"/>
      <c r="I22" s="7"/>
    </row>
    <row r="23" spans="1:9" ht="15" customHeight="1" x14ac:dyDescent="0.2">
      <c r="A23" s="14" t="s">
        <v>21</v>
      </c>
      <c r="B23" s="19">
        <v>3</v>
      </c>
      <c r="C23" s="22">
        <v>1.199992E-3</v>
      </c>
      <c r="D23" s="22">
        <v>2.7692099999999996E-4</v>
      </c>
      <c r="E23" s="21" t="s">
        <v>507</v>
      </c>
      <c r="F23" s="40">
        <v>0.05</v>
      </c>
      <c r="H23" s="10"/>
      <c r="I23" s="7"/>
    </row>
    <row r="24" spans="1:9" ht="15" customHeight="1" x14ac:dyDescent="0.2">
      <c r="A24" s="14" t="s">
        <v>22</v>
      </c>
      <c r="B24" s="19">
        <v>6</v>
      </c>
      <c r="C24" s="22">
        <v>1.8461299999999998E-4</v>
      </c>
      <c r="D24" s="22">
        <v>3.6922500000000004E-5</v>
      </c>
      <c r="E24" s="21" t="s">
        <v>507</v>
      </c>
      <c r="F24" s="40">
        <v>9.5000000000000029E-2</v>
      </c>
      <c r="H24" s="10"/>
      <c r="I24" s="7"/>
    </row>
    <row r="25" spans="1:9" ht="15" customHeight="1" x14ac:dyDescent="0.2">
      <c r="A25" s="14" t="s">
        <v>23</v>
      </c>
      <c r="B25" s="19">
        <v>1</v>
      </c>
      <c r="C25" s="22">
        <v>4.6153600000000002E-4</v>
      </c>
      <c r="D25" s="21" t="s">
        <v>507</v>
      </c>
      <c r="E25" s="21" t="s">
        <v>507</v>
      </c>
      <c r="F25" s="40">
        <v>0.02</v>
      </c>
      <c r="H25" s="10"/>
      <c r="I25" s="7"/>
    </row>
    <row r="26" spans="1:9" ht="15" customHeight="1" x14ac:dyDescent="0.2">
      <c r="A26" s="14" t="s">
        <v>24</v>
      </c>
      <c r="B26" s="19">
        <v>7</v>
      </c>
      <c r="C26" s="22">
        <v>1.6061439999999999E-3</v>
      </c>
      <c r="D26" s="22">
        <v>1.8461000000000002E-5</v>
      </c>
      <c r="E26" s="21" t="s">
        <v>507</v>
      </c>
      <c r="F26" s="40">
        <v>0.24000000000000002</v>
      </c>
      <c r="H26" s="10"/>
      <c r="I26" s="7"/>
    </row>
    <row r="27" spans="1:9" ht="15" customHeight="1" x14ac:dyDescent="0.2">
      <c r="A27" s="14" t="s">
        <v>25</v>
      </c>
      <c r="B27" s="19">
        <v>1</v>
      </c>
      <c r="C27" s="22">
        <v>1.8461000000000002E-5</v>
      </c>
      <c r="D27" s="21" t="s">
        <v>507</v>
      </c>
      <c r="E27" s="21" t="s">
        <v>507</v>
      </c>
      <c r="F27" s="40">
        <v>0.01</v>
      </c>
      <c r="H27" s="10"/>
      <c r="I27" s="7"/>
    </row>
    <row r="28" spans="1:9" ht="15" customHeight="1" x14ac:dyDescent="0.2">
      <c r="A28" s="14" t="s">
        <v>26</v>
      </c>
      <c r="B28" s="19">
        <v>4</v>
      </c>
      <c r="C28" s="22">
        <v>4.1907430000000002E-3</v>
      </c>
      <c r="D28" s="21" t="s">
        <v>507</v>
      </c>
      <c r="E28" s="21" t="s">
        <v>507</v>
      </c>
      <c r="F28" s="40">
        <v>0.13</v>
      </c>
      <c r="H28" s="10"/>
      <c r="I28" s="7"/>
    </row>
    <row r="29" spans="1:9" ht="21" customHeight="1" x14ac:dyDescent="0.2">
      <c r="A29" s="13" t="s">
        <v>27</v>
      </c>
      <c r="B29" s="18">
        <f>SUM(B30:B35)</f>
        <v>16</v>
      </c>
      <c r="C29" s="21">
        <f t="shared" ref="C29:F29" si="4">SUM(C30:C35)</f>
        <v>6.1107280000000002E-3</v>
      </c>
      <c r="D29" s="21" t="s">
        <v>507</v>
      </c>
      <c r="E29" s="21" t="s">
        <v>507</v>
      </c>
      <c r="F29" s="39">
        <f t="shared" si="4"/>
        <v>1.6074999999999999</v>
      </c>
      <c r="H29" s="6"/>
      <c r="I29" s="7"/>
    </row>
    <row r="30" spans="1:9" ht="15" customHeight="1" x14ac:dyDescent="0.2">
      <c r="A30" s="14" t="s">
        <v>450</v>
      </c>
      <c r="B30" s="19">
        <v>1</v>
      </c>
      <c r="C30" s="22">
        <v>1.8461000000000002E-5</v>
      </c>
      <c r="D30" s="21" t="s">
        <v>507</v>
      </c>
      <c r="E30" s="21" t="s">
        <v>507</v>
      </c>
      <c r="F30" s="40">
        <v>0.01</v>
      </c>
      <c r="H30" s="10"/>
      <c r="I30" s="7"/>
    </row>
    <row r="31" spans="1:9" ht="15" customHeight="1" x14ac:dyDescent="0.2">
      <c r="A31" s="14" t="s">
        <v>28</v>
      </c>
      <c r="B31" s="19">
        <v>1</v>
      </c>
      <c r="C31" s="22">
        <v>3.692285E-3</v>
      </c>
      <c r="D31" s="21" t="s">
        <v>507</v>
      </c>
      <c r="E31" s="21" t="s">
        <v>507</v>
      </c>
      <c r="F31" s="40">
        <v>1</v>
      </c>
      <c r="H31" s="10"/>
      <c r="I31" s="7"/>
    </row>
    <row r="32" spans="1:9" ht="15" customHeight="1" x14ac:dyDescent="0.2">
      <c r="A32" s="14" t="s">
        <v>29</v>
      </c>
      <c r="B32" s="19">
        <v>7</v>
      </c>
      <c r="C32" s="22">
        <v>8.492240000000002E-4</v>
      </c>
      <c r="D32" s="21" t="s">
        <v>507</v>
      </c>
      <c r="E32" s="21" t="s">
        <v>507</v>
      </c>
      <c r="F32" s="40">
        <v>0.16</v>
      </c>
      <c r="H32" s="10"/>
      <c r="I32" s="7"/>
    </row>
    <row r="33" spans="1:9" ht="15" customHeight="1" x14ac:dyDescent="0.2">
      <c r="A33" s="14" t="s">
        <v>30</v>
      </c>
      <c r="B33" s="19">
        <v>1</v>
      </c>
      <c r="C33" s="22">
        <v>1.8461000000000002E-5</v>
      </c>
      <c r="D33" s="21" t="s">
        <v>507</v>
      </c>
      <c r="E33" s="21" t="s">
        <v>507</v>
      </c>
      <c r="F33" s="40">
        <v>0.01</v>
      </c>
      <c r="H33" s="10"/>
      <c r="I33" s="7"/>
    </row>
    <row r="34" spans="1:9" ht="15" customHeight="1" x14ac:dyDescent="0.2">
      <c r="A34" s="14" t="s">
        <v>31</v>
      </c>
      <c r="B34" s="19">
        <v>1</v>
      </c>
      <c r="C34" s="22">
        <v>5.5383999999999997E-5</v>
      </c>
      <c r="D34" s="21" t="s">
        <v>507</v>
      </c>
      <c r="E34" s="21" t="s">
        <v>507</v>
      </c>
      <c r="F34" s="40">
        <v>7.4999999999999997E-3</v>
      </c>
      <c r="H34" s="10"/>
      <c r="I34" s="7"/>
    </row>
    <row r="35" spans="1:9" ht="15" customHeight="1" x14ac:dyDescent="0.2">
      <c r="A35" s="14" t="s">
        <v>32</v>
      </c>
      <c r="B35" s="19">
        <v>5</v>
      </c>
      <c r="C35" s="22">
        <v>1.4769130000000001E-3</v>
      </c>
      <c r="D35" s="21" t="s">
        <v>507</v>
      </c>
      <c r="E35" s="21" t="s">
        <v>507</v>
      </c>
      <c r="F35" s="40">
        <v>0.42000000000000004</v>
      </c>
      <c r="H35" s="10"/>
      <c r="I35" s="7"/>
    </row>
    <row r="36" spans="1:9" ht="21" customHeight="1" x14ac:dyDescent="0.2">
      <c r="A36" s="13" t="s">
        <v>33</v>
      </c>
      <c r="B36" s="18">
        <f>SUM(B37:B43)</f>
        <v>23</v>
      </c>
      <c r="C36" s="21">
        <f t="shared" ref="C36:F36" si="5">SUM(C37:C43)</f>
        <v>1.5649191999999999E-2</v>
      </c>
      <c r="D36" s="21">
        <f t="shared" si="5"/>
        <v>9.2306999999999996E-5</v>
      </c>
      <c r="E36" s="21" t="s">
        <v>507</v>
      </c>
      <c r="F36" s="39">
        <f t="shared" si="5"/>
        <v>3.8643999999999994</v>
      </c>
      <c r="H36" s="6"/>
      <c r="I36" s="7"/>
    </row>
    <row r="37" spans="1:9" ht="15" customHeight="1" x14ac:dyDescent="0.2">
      <c r="A37" s="14" t="s">
        <v>451</v>
      </c>
      <c r="B37" s="19">
        <v>7</v>
      </c>
      <c r="C37" s="22">
        <v>1.9753710000000001E-3</v>
      </c>
      <c r="D37" s="21" t="s">
        <v>507</v>
      </c>
      <c r="E37" s="21" t="s">
        <v>507</v>
      </c>
      <c r="F37" s="40">
        <v>0.36940000000000006</v>
      </c>
      <c r="H37" s="10"/>
      <c r="I37" s="7"/>
    </row>
    <row r="38" spans="1:9" ht="15" customHeight="1" x14ac:dyDescent="0.2">
      <c r="A38" s="14" t="s">
        <v>34</v>
      </c>
      <c r="B38" s="19">
        <v>3</v>
      </c>
      <c r="C38" s="22">
        <v>1.0338389999999999E-3</v>
      </c>
      <c r="D38" s="21" t="s">
        <v>507</v>
      </c>
      <c r="E38" s="21" t="s">
        <v>507</v>
      </c>
      <c r="F38" s="40">
        <v>0.22</v>
      </c>
      <c r="H38" s="10"/>
      <c r="I38" s="7"/>
    </row>
    <row r="39" spans="1:9" ht="15" customHeight="1" x14ac:dyDescent="0.2">
      <c r="A39" s="14" t="s">
        <v>35</v>
      </c>
      <c r="B39" s="19">
        <v>4</v>
      </c>
      <c r="C39" s="22">
        <v>6.2768800000000005E-4</v>
      </c>
      <c r="D39" s="21" t="s">
        <v>507</v>
      </c>
      <c r="E39" s="21" t="s">
        <v>507</v>
      </c>
      <c r="F39" s="40">
        <v>0.1</v>
      </c>
      <c r="H39" s="10"/>
      <c r="I39" s="7"/>
    </row>
    <row r="40" spans="1:9" ht="15" customHeight="1" x14ac:dyDescent="0.2">
      <c r="A40" s="14" t="s">
        <v>36</v>
      </c>
      <c r="B40" s="19">
        <v>5</v>
      </c>
      <c r="C40" s="22">
        <v>1.1144608E-2</v>
      </c>
      <c r="D40" s="21" t="s">
        <v>507</v>
      </c>
      <c r="E40" s="21" t="s">
        <v>507</v>
      </c>
      <c r="F40" s="40">
        <v>3.0499999999999994</v>
      </c>
      <c r="H40" s="10"/>
      <c r="I40" s="7"/>
    </row>
    <row r="41" spans="1:9" ht="15" customHeight="1" x14ac:dyDescent="0.2">
      <c r="A41" s="14" t="s">
        <v>37</v>
      </c>
      <c r="B41" s="19">
        <v>1</v>
      </c>
      <c r="C41" s="22">
        <v>3.6922999999999999E-5</v>
      </c>
      <c r="D41" s="21" t="s">
        <v>507</v>
      </c>
      <c r="E41" s="21" t="s">
        <v>507</v>
      </c>
      <c r="F41" s="40">
        <v>5.0000000000000001E-3</v>
      </c>
      <c r="H41" s="10"/>
      <c r="I41" s="7"/>
    </row>
    <row r="42" spans="1:9" ht="15" customHeight="1" x14ac:dyDescent="0.2">
      <c r="A42" s="14" t="s">
        <v>38</v>
      </c>
      <c r="B42" s="19">
        <v>1</v>
      </c>
      <c r="C42" s="22">
        <v>3.6922799999999998E-4</v>
      </c>
      <c r="D42" s="22">
        <v>9.2306999999999996E-5</v>
      </c>
      <c r="E42" s="21" t="s">
        <v>507</v>
      </c>
      <c r="F42" s="40">
        <v>0.02</v>
      </c>
      <c r="H42" s="10"/>
      <c r="I42" s="7"/>
    </row>
    <row r="43" spans="1:9" ht="15" customHeight="1" x14ac:dyDescent="0.2">
      <c r="A43" s="14" t="s">
        <v>39</v>
      </c>
      <c r="B43" s="19">
        <v>2</v>
      </c>
      <c r="C43" s="22">
        <v>4.6153499999999995E-4</v>
      </c>
      <c r="D43" s="21" t="s">
        <v>507</v>
      </c>
      <c r="E43" s="21" t="s">
        <v>507</v>
      </c>
      <c r="F43" s="40">
        <v>0.1</v>
      </c>
      <c r="H43" s="10"/>
      <c r="I43" s="7"/>
    </row>
    <row r="44" spans="1:9" ht="21" customHeight="1" x14ac:dyDescent="0.2">
      <c r="A44" s="8" t="s">
        <v>40</v>
      </c>
      <c r="B44" s="18">
        <f>B45+B51+B62+B70+B74+B79</f>
        <v>480</v>
      </c>
      <c r="C44" s="21">
        <f t="shared" ref="C44:F44" si="6">C45+C51+C62+C70+C74+C79</f>
        <v>0.38765440100000004</v>
      </c>
      <c r="D44" s="21">
        <f>+D51+D62+D79</f>
        <v>9.4153166666666665E-4</v>
      </c>
      <c r="E44" s="21" t="s">
        <v>507</v>
      </c>
      <c r="F44" s="39">
        <f t="shared" si="6"/>
        <v>84.267200000000003</v>
      </c>
      <c r="H44" s="6"/>
      <c r="I44" s="7"/>
    </row>
    <row r="45" spans="1:9" ht="21" customHeight="1" x14ac:dyDescent="0.2">
      <c r="A45" s="13" t="s">
        <v>41</v>
      </c>
      <c r="B45" s="18">
        <f>SUM(B46:B50)</f>
        <v>24</v>
      </c>
      <c r="C45" s="21">
        <f t="shared" ref="C45:F45" si="7">SUM(C46:C50)</f>
        <v>2.473828E-3</v>
      </c>
      <c r="D45" s="21" t="s">
        <v>507</v>
      </c>
      <c r="E45" s="21" t="s">
        <v>507</v>
      </c>
      <c r="F45" s="39">
        <f t="shared" si="7"/>
        <v>0.98009999999999997</v>
      </c>
      <c r="H45" s="6"/>
      <c r="I45" s="7"/>
    </row>
    <row r="46" spans="1:9" ht="15" customHeight="1" x14ac:dyDescent="0.2">
      <c r="A46" s="14" t="s">
        <v>452</v>
      </c>
      <c r="B46" s="19">
        <v>9</v>
      </c>
      <c r="C46" s="22">
        <v>5.3538000000000001E-4</v>
      </c>
      <c r="D46" s="21" t="s">
        <v>507</v>
      </c>
      <c r="E46" s="21" t="s">
        <v>507</v>
      </c>
      <c r="F46" s="40">
        <v>0.1</v>
      </c>
      <c r="H46" s="10"/>
      <c r="I46" s="7"/>
    </row>
    <row r="47" spans="1:9" ht="15" customHeight="1" x14ac:dyDescent="0.2">
      <c r="A47" s="14" t="s">
        <v>42</v>
      </c>
      <c r="B47" s="19">
        <v>7</v>
      </c>
      <c r="C47" s="22">
        <v>6.0922600000000004E-4</v>
      </c>
      <c r="D47" s="21" t="s">
        <v>507</v>
      </c>
      <c r="E47" s="21" t="s">
        <v>507</v>
      </c>
      <c r="F47" s="40">
        <v>0.19010000000000002</v>
      </c>
      <c r="H47" s="10"/>
      <c r="I47" s="7"/>
    </row>
    <row r="48" spans="1:9" ht="15" customHeight="1" x14ac:dyDescent="0.2">
      <c r="A48" s="14" t="s">
        <v>43</v>
      </c>
      <c r="B48" s="19">
        <v>1</v>
      </c>
      <c r="C48" s="22">
        <v>1.8461000000000002E-5</v>
      </c>
      <c r="D48" s="21" t="s">
        <v>507</v>
      </c>
      <c r="E48" s="21" t="s">
        <v>507</v>
      </c>
      <c r="F48" s="40" t="s">
        <v>507</v>
      </c>
      <c r="H48" s="10"/>
      <c r="I48" s="7"/>
    </row>
    <row r="49" spans="1:9" ht="15" customHeight="1" x14ac:dyDescent="0.2">
      <c r="A49" s="14" t="s">
        <v>44</v>
      </c>
      <c r="B49" s="19">
        <v>2</v>
      </c>
      <c r="C49" s="22">
        <v>3.3230499999999997E-4</v>
      </c>
      <c r="D49" s="21" t="s">
        <v>507</v>
      </c>
      <c r="E49" s="21" t="s">
        <v>507</v>
      </c>
      <c r="F49" s="40">
        <v>3.9999999999999994E-2</v>
      </c>
      <c r="H49" s="10"/>
      <c r="I49" s="7"/>
    </row>
    <row r="50" spans="1:9" ht="15" customHeight="1" x14ac:dyDescent="0.2">
      <c r="A50" s="14" t="s">
        <v>45</v>
      </c>
      <c r="B50" s="19">
        <v>5</v>
      </c>
      <c r="C50" s="22">
        <v>9.7845599999999994E-4</v>
      </c>
      <c r="D50" s="21" t="s">
        <v>507</v>
      </c>
      <c r="E50" s="21" t="s">
        <v>507</v>
      </c>
      <c r="F50" s="40">
        <v>0.65</v>
      </c>
      <c r="H50" s="10"/>
      <c r="I50" s="7"/>
    </row>
    <row r="51" spans="1:9" ht="21" customHeight="1" x14ac:dyDescent="0.2">
      <c r="A51" s="13" t="s">
        <v>46</v>
      </c>
      <c r="B51" s="18">
        <f>SUM(B52:B61)</f>
        <v>169</v>
      </c>
      <c r="C51" s="21">
        <f t="shared" ref="C51:F51" si="8">SUM(C52:C61)</f>
        <v>0.16413496</v>
      </c>
      <c r="D51" s="21">
        <f t="shared" si="8"/>
        <v>3.1384420000000004E-4</v>
      </c>
      <c r="E51" s="21" t="s">
        <v>507</v>
      </c>
      <c r="F51" s="39">
        <f t="shared" si="8"/>
        <v>24.443000000000001</v>
      </c>
      <c r="H51" s="6"/>
      <c r="I51" s="7"/>
    </row>
    <row r="52" spans="1:9" ht="15" customHeight="1" x14ac:dyDescent="0.2">
      <c r="A52" s="14" t="s">
        <v>453</v>
      </c>
      <c r="B52" s="19">
        <v>14</v>
      </c>
      <c r="C52" s="22">
        <v>2.4430740000000006E-2</v>
      </c>
      <c r="D52" s="22">
        <v>2.0307600000000001E-4</v>
      </c>
      <c r="E52" s="21" t="s">
        <v>507</v>
      </c>
      <c r="F52" s="40">
        <v>1.5599999999999998</v>
      </c>
      <c r="H52" s="10"/>
      <c r="I52" s="7"/>
    </row>
    <row r="53" spans="1:9" ht="15" customHeight="1" x14ac:dyDescent="0.2">
      <c r="A53" s="14" t="s">
        <v>47</v>
      </c>
      <c r="B53" s="19">
        <v>10</v>
      </c>
      <c r="C53" s="22">
        <v>3.5815150000000004E-3</v>
      </c>
      <c r="D53" s="21" t="s">
        <v>507</v>
      </c>
      <c r="E53" s="21" t="s">
        <v>507</v>
      </c>
      <c r="F53" s="40">
        <v>0.2</v>
      </c>
      <c r="H53" s="10"/>
      <c r="I53" s="7"/>
    </row>
    <row r="54" spans="1:9" ht="15" customHeight="1" x14ac:dyDescent="0.2">
      <c r="A54" s="14" t="s">
        <v>48</v>
      </c>
      <c r="B54" s="19">
        <v>12</v>
      </c>
      <c r="C54" s="22">
        <v>2.0307559999999999E-3</v>
      </c>
      <c r="D54" s="21" t="s">
        <v>507</v>
      </c>
      <c r="E54" s="21" t="s">
        <v>507</v>
      </c>
      <c r="F54" s="40">
        <v>0.36499999999999999</v>
      </c>
      <c r="H54" s="10"/>
      <c r="I54" s="7"/>
    </row>
    <row r="55" spans="1:9" ht="15" customHeight="1" x14ac:dyDescent="0.2">
      <c r="A55" s="14" t="s">
        <v>49</v>
      </c>
      <c r="B55" s="19">
        <v>2</v>
      </c>
      <c r="C55" s="22">
        <v>5.9076550000000004E-3</v>
      </c>
      <c r="D55" s="21" t="s">
        <v>507</v>
      </c>
      <c r="E55" s="21" t="s">
        <v>507</v>
      </c>
      <c r="F55" s="40">
        <v>3.0100000000000002</v>
      </c>
      <c r="H55" s="10"/>
      <c r="I55" s="7"/>
    </row>
    <row r="56" spans="1:9" ht="15" customHeight="1" x14ac:dyDescent="0.2">
      <c r="A56" s="14" t="s">
        <v>50</v>
      </c>
      <c r="B56" s="19">
        <v>22</v>
      </c>
      <c r="C56" s="22">
        <v>4.8473789999999996E-2</v>
      </c>
      <c r="D56" s="22">
        <v>3.6922800000000005E-5</v>
      </c>
      <c r="E56" s="21" t="s">
        <v>507</v>
      </c>
      <c r="F56" s="40">
        <v>1.8399999999999999</v>
      </c>
      <c r="H56" s="10"/>
      <c r="I56" s="7"/>
    </row>
    <row r="57" spans="1:9" ht="15" customHeight="1" x14ac:dyDescent="0.2">
      <c r="A57" s="14" t="s">
        <v>51</v>
      </c>
      <c r="B57" s="19">
        <v>40</v>
      </c>
      <c r="C57" s="22">
        <v>9.1383989999999984E-3</v>
      </c>
      <c r="D57" s="21" t="s">
        <v>507</v>
      </c>
      <c r="E57" s="21" t="s">
        <v>507</v>
      </c>
      <c r="F57" s="40">
        <v>2.1669999999999998</v>
      </c>
      <c r="H57" s="10"/>
      <c r="I57" s="7"/>
    </row>
    <row r="58" spans="1:9" ht="15" customHeight="1" x14ac:dyDescent="0.2">
      <c r="A58" s="14" t="s">
        <v>52</v>
      </c>
      <c r="B58" s="19">
        <v>16</v>
      </c>
      <c r="C58" s="22">
        <v>2.8430560000000001E-3</v>
      </c>
      <c r="D58" s="21" t="s">
        <v>507</v>
      </c>
      <c r="E58" s="21" t="s">
        <v>507</v>
      </c>
      <c r="F58" s="40">
        <v>2.0599999999999996</v>
      </c>
      <c r="H58" s="10"/>
      <c r="I58" s="7"/>
    </row>
    <row r="59" spans="1:9" ht="15" customHeight="1" x14ac:dyDescent="0.2">
      <c r="A59" s="14" t="s">
        <v>53</v>
      </c>
      <c r="B59" s="19">
        <v>16</v>
      </c>
      <c r="C59" s="22">
        <v>2.3999820000000006E-3</v>
      </c>
      <c r="D59" s="22">
        <v>1.8461399999999999E-5</v>
      </c>
      <c r="E59" s="21" t="s">
        <v>507</v>
      </c>
      <c r="F59" s="40">
        <v>0.29000000000000009</v>
      </c>
      <c r="H59" s="10"/>
      <c r="I59" s="7"/>
    </row>
    <row r="60" spans="1:9" ht="15" customHeight="1" x14ac:dyDescent="0.2">
      <c r="A60" s="14" t="s">
        <v>54</v>
      </c>
      <c r="B60" s="19">
        <v>26</v>
      </c>
      <c r="C60" s="22">
        <v>1.4966116999999999E-2</v>
      </c>
      <c r="D60" s="22">
        <v>5.538399999999999E-5</v>
      </c>
      <c r="E60" s="21" t="s">
        <v>507</v>
      </c>
      <c r="F60" s="40">
        <v>2.0299999999999998</v>
      </c>
      <c r="H60" s="10"/>
      <c r="I60" s="7"/>
    </row>
    <row r="61" spans="1:9" ht="15" customHeight="1" x14ac:dyDescent="0.2">
      <c r="A61" s="14" t="s">
        <v>55</v>
      </c>
      <c r="B61" s="19">
        <v>11</v>
      </c>
      <c r="C61" s="22">
        <v>5.0362949999999997E-2</v>
      </c>
      <c r="D61" s="21" t="s">
        <v>507</v>
      </c>
      <c r="E61" s="21" t="s">
        <v>507</v>
      </c>
      <c r="F61" s="40">
        <v>10.921000000000003</v>
      </c>
      <c r="H61" s="10"/>
      <c r="I61" s="7"/>
    </row>
    <row r="62" spans="1:9" ht="21" customHeight="1" x14ac:dyDescent="0.2">
      <c r="A62" s="13" t="s">
        <v>56</v>
      </c>
      <c r="B62" s="18">
        <f>SUM(B63:B69)</f>
        <v>43</v>
      </c>
      <c r="C62" s="21">
        <f t="shared" ref="C62:F62" si="9">SUM(C63:C69)</f>
        <v>1.4861438999999999E-2</v>
      </c>
      <c r="D62" s="21">
        <f t="shared" si="9"/>
        <v>1.8461000000000002E-5</v>
      </c>
      <c r="E62" s="21" t="s">
        <v>507</v>
      </c>
      <c r="F62" s="39">
        <f t="shared" si="9"/>
        <v>24.224999999999998</v>
      </c>
      <c r="H62" s="6"/>
      <c r="I62" s="7"/>
    </row>
    <row r="63" spans="1:9" ht="15" customHeight="1" x14ac:dyDescent="0.2">
      <c r="A63" s="14" t="s">
        <v>454</v>
      </c>
      <c r="B63" s="19">
        <v>3</v>
      </c>
      <c r="C63" s="22">
        <v>1.384606E-3</v>
      </c>
      <c r="D63" s="21" t="s">
        <v>507</v>
      </c>
      <c r="E63" s="21" t="s">
        <v>507</v>
      </c>
      <c r="F63" s="40">
        <v>10.4</v>
      </c>
      <c r="H63" s="10"/>
      <c r="I63" s="7"/>
    </row>
    <row r="64" spans="1:9" ht="15" customHeight="1" x14ac:dyDescent="0.2">
      <c r="A64" s="14" t="s">
        <v>57</v>
      </c>
      <c r="B64" s="19">
        <v>16</v>
      </c>
      <c r="C64" s="22">
        <v>6.0184209999999995E-3</v>
      </c>
      <c r="D64" s="21" t="s">
        <v>507</v>
      </c>
      <c r="E64" s="21" t="s">
        <v>507</v>
      </c>
      <c r="F64" s="40">
        <v>1.0699999999999998</v>
      </c>
      <c r="H64" s="10"/>
      <c r="I64" s="7"/>
    </row>
    <row r="65" spans="1:9" ht="15" customHeight="1" x14ac:dyDescent="0.2">
      <c r="A65" s="14" t="s">
        <v>58</v>
      </c>
      <c r="B65" s="19">
        <v>9</v>
      </c>
      <c r="C65" s="22">
        <v>1.569221E-3</v>
      </c>
      <c r="D65" s="21" t="s">
        <v>507</v>
      </c>
      <c r="E65" s="21" t="s">
        <v>507</v>
      </c>
      <c r="F65" s="40">
        <v>5.5850000000000009</v>
      </c>
      <c r="H65" s="10"/>
      <c r="I65" s="7"/>
    </row>
    <row r="66" spans="1:9" ht="15" customHeight="1" x14ac:dyDescent="0.2">
      <c r="A66" s="14" t="s">
        <v>59</v>
      </c>
      <c r="B66" s="19">
        <v>2</v>
      </c>
      <c r="C66" s="22">
        <v>6.4615000000000007E-4</v>
      </c>
      <c r="D66" s="21" t="s">
        <v>507</v>
      </c>
      <c r="E66" s="21" t="s">
        <v>507</v>
      </c>
      <c r="F66" s="40">
        <v>5.15</v>
      </c>
      <c r="H66" s="10"/>
      <c r="I66" s="7"/>
    </row>
    <row r="67" spans="1:9" ht="15" customHeight="1" x14ac:dyDescent="0.2">
      <c r="A67" s="14" t="s">
        <v>60</v>
      </c>
      <c r="B67" s="19">
        <v>6</v>
      </c>
      <c r="C67" s="22">
        <v>7.0153299999999995E-4</v>
      </c>
      <c r="D67" s="22">
        <v>1.8461000000000002E-5</v>
      </c>
      <c r="E67" s="21" t="s">
        <v>507</v>
      </c>
      <c r="F67" s="40">
        <v>0.22</v>
      </c>
      <c r="H67" s="10"/>
      <c r="I67" s="7"/>
    </row>
    <row r="68" spans="1:9" ht="15" customHeight="1" x14ac:dyDescent="0.2">
      <c r="A68" s="14" t="s">
        <v>61</v>
      </c>
      <c r="B68" s="19">
        <v>1</v>
      </c>
      <c r="C68" s="22">
        <v>1.8461399999999999E-4</v>
      </c>
      <c r="D68" s="21" t="s">
        <v>507</v>
      </c>
      <c r="E68" s="21" t="s">
        <v>507</v>
      </c>
      <c r="F68" s="40" t="s">
        <v>507</v>
      </c>
      <c r="H68" s="10"/>
      <c r="I68" s="7"/>
    </row>
    <row r="69" spans="1:9" ht="15" customHeight="1" x14ac:dyDescent="0.2">
      <c r="A69" s="14" t="s">
        <v>62</v>
      </c>
      <c r="B69" s="19">
        <v>6</v>
      </c>
      <c r="C69" s="22">
        <v>4.356894E-3</v>
      </c>
      <c r="D69" s="21" t="s">
        <v>507</v>
      </c>
      <c r="E69" s="21" t="s">
        <v>507</v>
      </c>
      <c r="F69" s="40">
        <v>1.7999999999999998</v>
      </c>
      <c r="H69" s="10"/>
      <c r="I69" s="7"/>
    </row>
    <row r="70" spans="1:9" ht="21" customHeight="1" x14ac:dyDescent="0.2">
      <c r="A70" s="13" t="s">
        <v>63</v>
      </c>
      <c r="B70" s="18">
        <f>SUM(B71:B73)</f>
        <v>4</v>
      </c>
      <c r="C70" s="21">
        <f t="shared" ref="C70:F70" si="10">SUM(C71:C73)</f>
        <v>0.101846142</v>
      </c>
      <c r="D70" s="21" t="s">
        <v>507</v>
      </c>
      <c r="E70" s="21" t="s">
        <v>507</v>
      </c>
      <c r="F70" s="39">
        <f t="shared" si="10"/>
        <v>0.21000000000000002</v>
      </c>
      <c r="H70" s="6"/>
      <c r="I70" s="7"/>
    </row>
    <row r="71" spans="1:9" ht="15" customHeight="1" x14ac:dyDescent="0.2">
      <c r="A71" s="14" t="s">
        <v>455</v>
      </c>
      <c r="B71" s="19">
        <v>1</v>
      </c>
      <c r="C71" s="22">
        <v>1.8461399999999999E-4</v>
      </c>
      <c r="D71" s="21" t="s">
        <v>507</v>
      </c>
      <c r="E71" s="21" t="s">
        <v>507</v>
      </c>
      <c r="F71" s="40" t="s">
        <v>507</v>
      </c>
      <c r="H71" s="10"/>
      <c r="I71" s="7"/>
    </row>
    <row r="72" spans="1:9" ht="15" customHeight="1" x14ac:dyDescent="0.2">
      <c r="A72" s="14" t="s">
        <v>64</v>
      </c>
      <c r="B72" s="19">
        <v>1</v>
      </c>
      <c r="C72" s="22">
        <v>7.3845699999999998E-4</v>
      </c>
      <c r="D72" s="21" t="s">
        <v>507</v>
      </c>
      <c r="E72" s="21" t="s">
        <v>507</v>
      </c>
      <c r="F72" s="40">
        <v>0.2</v>
      </c>
      <c r="H72" s="10"/>
      <c r="I72" s="7"/>
    </row>
    <row r="73" spans="1:9" ht="15" customHeight="1" x14ac:dyDescent="0.2">
      <c r="A73" s="14" t="s">
        <v>65</v>
      </c>
      <c r="B73" s="19">
        <v>2</v>
      </c>
      <c r="C73" s="22">
        <v>0.100923071</v>
      </c>
      <c r="D73" s="21" t="s">
        <v>507</v>
      </c>
      <c r="E73" s="21" t="s">
        <v>507</v>
      </c>
      <c r="F73" s="40">
        <v>0.01</v>
      </c>
      <c r="H73" s="10"/>
      <c r="I73" s="7"/>
    </row>
    <row r="74" spans="1:9" ht="21" customHeight="1" x14ac:dyDescent="0.2">
      <c r="A74" s="13" t="s">
        <v>66</v>
      </c>
      <c r="B74" s="18">
        <f>SUM(B75:B78)</f>
        <v>14</v>
      </c>
      <c r="C74" s="21">
        <f t="shared" ref="C74:F74" si="11">SUM(C75:C78)</f>
        <v>4.0430500000000003E-3</v>
      </c>
      <c r="D74" s="21" t="s">
        <v>507</v>
      </c>
      <c r="E74" s="21" t="s">
        <v>507</v>
      </c>
      <c r="F74" s="39">
        <f t="shared" si="11"/>
        <v>0.64500000000000002</v>
      </c>
      <c r="H74" s="6"/>
      <c r="I74" s="7"/>
    </row>
    <row r="75" spans="1:9" ht="15" customHeight="1" x14ac:dyDescent="0.2">
      <c r="A75" s="14" t="s">
        <v>456</v>
      </c>
      <c r="B75" s="19">
        <v>6</v>
      </c>
      <c r="C75" s="22">
        <v>1.4030679999999999E-3</v>
      </c>
      <c r="D75" s="21" t="s">
        <v>507</v>
      </c>
      <c r="E75" s="21" t="s">
        <v>507</v>
      </c>
      <c r="F75" s="40">
        <v>0.29499999999999998</v>
      </c>
      <c r="H75" s="10"/>
      <c r="I75" s="7"/>
    </row>
    <row r="76" spans="1:9" ht="15" customHeight="1" x14ac:dyDescent="0.2">
      <c r="A76" s="14" t="s">
        <v>67</v>
      </c>
      <c r="B76" s="19">
        <v>2</v>
      </c>
      <c r="C76" s="22">
        <v>1.6984510000000001E-3</v>
      </c>
      <c r="D76" s="21" t="s">
        <v>507</v>
      </c>
      <c r="E76" s="21" t="s">
        <v>507</v>
      </c>
      <c r="F76" s="40">
        <v>0.08</v>
      </c>
      <c r="H76" s="10"/>
      <c r="I76" s="7"/>
    </row>
    <row r="77" spans="1:9" ht="15" customHeight="1" x14ac:dyDescent="0.2">
      <c r="A77" s="14" t="s">
        <v>68</v>
      </c>
      <c r="B77" s="19">
        <v>2</v>
      </c>
      <c r="C77" s="22">
        <v>7.3845000000000009E-5</v>
      </c>
      <c r="D77" s="21" t="s">
        <v>507</v>
      </c>
      <c r="E77" s="21" t="s">
        <v>507</v>
      </c>
      <c r="F77" s="40">
        <v>6.0000000000000005E-2</v>
      </c>
      <c r="H77" s="10"/>
      <c r="I77" s="7"/>
    </row>
    <row r="78" spans="1:9" ht="15" customHeight="1" x14ac:dyDescent="0.2">
      <c r="A78" s="14" t="s">
        <v>69</v>
      </c>
      <c r="B78" s="19">
        <v>4</v>
      </c>
      <c r="C78" s="22">
        <v>8.6768600000000011E-4</v>
      </c>
      <c r="D78" s="21" t="s">
        <v>507</v>
      </c>
      <c r="E78" s="21" t="s">
        <v>507</v>
      </c>
      <c r="F78" s="40">
        <v>0.21000000000000002</v>
      </c>
      <c r="H78" s="10"/>
      <c r="I78" s="7"/>
    </row>
    <row r="79" spans="1:9" ht="21" customHeight="1" x14ac:dyDescent="0.2">
      <c r="A79" s="13" t="s">
        <v>70</v>
      </c>
      <c r="B79" s="18">
        <f>SUM(B80:B94)</f>
        <v>226</v>
      </c>
      <c r="C79" s="21">
        <f t="shared" ref="C79:F79" si="12">SUM(C80:C94)</f>
        <v>0.100294982</v>
      </c>
      <c r="D79" s="21">
        <f t="shared" si="12"/>
        <v>6.0922646666666661E-4</v>
      </c>
      <c r="E79" s="21" t="s">
        <v>507</v>
      </c>
      <c r="F79" s="39">
        <f t="shared" si="12"/>
        <v>33.764099999999999</v>
      </c>
      <c r="H79" s="6"/>
      <c r="I79" s="7"/>
    </row>
    <row r="80" spans="1:9" ht="15" customHeight="1" x14ac:dyDescent="0.2">
      <c r="A80" s="14" t="s">
        <v>457</v>
      </c>
      <c r="B80" s="19">
        <v>20</v>
      </c>
      <c r="C80" s="22">
        <v>3.5261299999999997E-3</v>
      </c>
      <c r="D80" s="21" t="s">
        <v>507</v>
      </c>
      <c r="E80" s="21" t="s">
        <v>507</v>
      </c>
      <c r="F80" s="40">
        <v>1.165</v>
      </c>
      <c r="H80" s="10"/>
      <c r="I80" s="7"/>
    </row>
    <row r="81" spans="1:9" ht="15" customHeight="1" x14ac:dyDescent="0.2">
      <c r="A81" s="14" t="s">
        <v>71</v>
      </c>
      <c r="B81" s="19">
        <v>8</v>
      </c>
      <c r="C81" s="22">
        <v>1.421528E-3</v>
      </c>
      <c r="D81" s="22">
        <v>3.6922799999999998E-5</v>
      </c>
      <c r="E81" s="21" t="s">
        <v>507</v>
      </c>
      <c r="F81" s="40">
        <v>1.0049999999999999</v>
      </c>
      <c r="H81" s="10"/>
      <c r="I81" s="7"/>
    </row>
    <row r="82" spans="1:9" ht="15" customHeight="1" x14ac:dyDescent="0.2">
      <c r="A82" s="14" t="s">
        <v>40</v>
      </c>
      <c r="B82" s="19">
        <v>5</v>
      </c>
      <c r="C82" s="22">
        <v>1.0523010000000001E-3</v>
      </c>
      <c r="D82" s="21" t="s">
        <v>507</v>
      </c>
      <c r="E82" s="21" t="s">
        <v>507</v>
      </c>
      <c r="F82" s="40">
        <v>0.32</v>
      </c>
      <c r="H82" s="10"/>
      <c r="I82" s="7"/>
    </row>
    <row r="83" spans="1:9" ht="15" customHeight="1" x14ac:dyDescent="0.2">
      <c r="A83" s="14" t="s">
        <v>72</v>
      </c>
      <c r="B83" s="19">
        <v>18</v>
      </c>
      <c r="C83" s="22">
        <v>2.3445989999999993E-3</v>
      </c>
      <c r="D83" s="21" t="s">
        <v>507</v>
      </c>
      <c r="E83" s="21" t="s">
        <v>507</v>
      </c>
      <c r="F83" s="40">
        <v>0.93500000000000005</v>
      </c>
      <c r="H83" s="10"/>
      <c r="I83" s="7"/>
    </row>
    <row r="84" spans="1:9" ht="15" customHeight="1" x14ac:dyDescent="0.2">
      <c r="A84" s="14" t="s">
        <v>73</v>
      </c>
      <c r="B84" s="19">
        <v>20</v>
      </c>
      <c r="C84" s="22">
        <v>2.8615159999999997E-3</v>
      </c>
      <c r="D84" s="22">
        <v>7.3845999999999997E-5</v>
      </c>
      <c r="E84" s="21" t="s">
        <v>507</v>
      </c>
      <c r="F84" s="40">
        <v>1.5200000000000002</v>
      </c>
      <c r="H84" s="10"/>
      <c r="I84" s="7"/>
    </row>
    <row r="85" spans="1:9" ht="15" customHeight="1" x14ac:dyDescent="0.2">
      <c r="A85" s="14" t="s">
        <v>74</v>
      </c>
      <c r="B85" s="19">
        <v>24</v>
      </c>
      <c r="C85" s="22">
        <v>1.1427617000000001E-2</v>
      </c>
      <c r="D85" s="21" t="s">
        <v>507</v>
      </c>
      <c r="E85" s="21" t="s">
        <v>507</v>
      </c>
      <c r="F85" s="40">
        <v>3.2465999999999995</v>
      </c>
      <c r="H85" s="10"/>
      <c r="I85" s="7"/>
    </row>
    <row r="86" spans="1:9" ht="15" customHeight="1" x14ac:dyDescent="0.2">
      <c r="A86" s="14" t="s">
        <v>75</v>
      </c>
      <c r="B86" s="19">
        <v>3</v>
      </c>
      <c r="C86" s="22">
        <v>2.0307600000000001E-4</v>
      </c>
      <c r="D86" s="22">
        <v>3.6922666666666665E-5</v>
      </c>
      <c r="E86" s="21" t="s">
        <v>507</v>
      </c>
      <c r="F86" s="40">
        <v>4.5000000000000005E-2</v>
      </c>
      <c r="H86" s="10"/>
      <c r="I86" s="7"/>
    </row>
    <row r="87" spans="1:9" ht="15" customHeight="1" x14ac:dyDescent="0.2">
      <c r="A87" s="14" t="s">
        <v>76</v>
      </c>
      <c r="B87" s="19">
        <v>9</v>
      </c>
      <c r="C87" s="22">
        <v>2.2522929999999994E-3</v>
      </c>
      <c r="D87" s="22">
        <v>1.10769E-4</v>
      </c>
      <c r="E87" s="21" t="s">
        <v>507</v>
      </c>
      <c r="F87" s="40">
        <v>0.39</v>
      </c>
      <c r="H87" s="10"/>
      <c r="I87" s="7"/>
    </row>
    <row r="88" spans="1:9" ht="15" customHeight="1" x14ac:dyDescent="0.2">
      <c r="A88" s="14" t="s">
        <v>77</v>
      </c>
      <c r="B88" s="19">
        <v>41</v>
      </c>
      <c r="C88" s="22">
        <v>8.6214790000000013E-3</v>
      </c>
      <c r="D88" s="22">
        <v>1.4769100000000001E-4</v>
      </c>
      <c r="E88" s="21" t="s">
        <v>507</v>
      </c>
      <c r="F88" s="40">
        <v>16.789999999999996</v>
      </c>
      <c r="H88" s="10"/>
      <c r="I88" s="7"/>
    </row>
    <row r="89" spans="1:9" ht="15" customHeight="1" x14ac:dyDescent="0.2">
      <c r="A89" s="14" t="s">
        <v>78</v>
      </c>
      <c r="B89" s="19">
        <v>1</v>
      </c>
      <c r="C89" s="22">
        <v>1.8461399999999999E-4</v>
      </c>
      <c r="D89" s="21" t="s">
        <v>507</v>
      </c>
      <c r="E89" s="21" t="s">
        <v>507</v>
      </c>
      <c r="F89" s="40">
        <v>0.05</v>
      </c>
      <c r="H89" s="10"/>
      <c r="I89" s="7"/>
    </row>
    <row r="90" spans="1:9" ht="15" customHeight="1" x14ac:dyDescent="0.2">
      <c r="A90" s="14" t="s">
        <v>79</v>
      </c>
      <c r="B90" s="19">
        <v>11</v>
      </c>
      <c r="C90" s="22">
        <v>2.3999840000000004E-3</v>
      </c>
      <c r="D90" s="21" t="s">
        <v>507</v>
      </c>
      <c r="E90" s="21" t="s">
        <v>507</v>
      </c>
      <c r="F90" s="40">
        <v>0.35</v>
      </c>
      <c r="H90" s="10"/>
      <c r="I90" s="7"/>
    </row>
    <row r="91" spans="1:9" ht="15" customHeight="1" x14ac:dyDescent="0.2">
      <c r="A91" s="14" t="s">
        <v>80</v>
      </c>
      <c r="B91" s="19">
        <v>3</v>
      </c>
      <c r="C91" s="22">
        <v>4.5723041000000006E-2</v>
      </c>
      <c r="D91" s="21" t="s">
        <v>507</v>
      </c>
      <c r="E91" s="21" t="s">
        <v>507</v>
      </c>
      <c r="F91" s="40">
        <v>4.83</v>
      </c>
      <c r="H91" s="10"/>
      <c r="I91" s="7"/>
    </row>
    <row r="92" spans="1:9" ht="16.5" customHeight="1" x14ac:dyDescent="0.2">
      <c r="A92" s="14" t="s">
        <v>81</v>
      </c>
      <c r="B92" s="19">
        <v>41</v>
      </c>
      <c r="C92" s="22">
        <v>6.7014929999999993E-3</v>
      </c>
      <c r="D92" s="22">
        <v>2.0307499999999996E-4</v>
      </c>
      <c r="E92" s="21" t="s">
        <v>507</v>
      </c>
      <c r="F92" s="40">
        <v>1.7275000000000005</v>
      </c>
      <c r="H92" s="10"/>
      <c r="I92" s="7"/>
    </row>
    <row r="93" spans="1:9" ht="15" customHeight="1" x14ac:dyDescent="0.2">
      <c r="A93" s="14" t="s">
        <v>82</v>
      </c>
      <c r="B93" s="19">
        <v>20</v>
      </c>
      <c r="C93" s="22">
        <v>1.1501465000000001E-2</v>
      </c>
      <c r="D93" s="21" t="s">
        <v>507</v>
      </c>
      <c r="E93" s="21" t="s">
        <v>507</v>
      </c>
      <c r="F93" s="40">
        <v>1.3400000000000003</v>
      </c>
      <c r="H93" s="10"/>
      <c r="I93" s="7"/>
    </row>
    <row r="94" spans="1:9" ht="15" customHeight="1" x14ac:dyDescent="0.2">
      <c r="A94" s="14" t="s">
        <v>83</v>
      </c>
      <c r="B94" s="19">
        <v>2</v>
      </c>
      <c r="C94" s="22">
        <v>7.3845999999999997E-5</v>
      </c>
      <c r="D94" s="21" t="s">
        <v>507</v>
      </c>
      <c r="E94" s="21" t="s">
        <v>507</v>
      </c>
      <c r="F94" s="40">
        <v>0.05</v>
      </c>
      <c r="H94" s="10"/>
      <c r="I94" s="7"/>
    </row>
    <row r="95" spans="1:9" ht="21" customHeight="1" x14ac:dyDescent="0.2">
      <c r="A95" s="8" t="s">
        <v>84</v>
      </c>
      <c r="B95" s="18">
        <f>B96+B110+B112+B118+B124+B129</f>
        <v>249</v>
      </c>
      <c r="C95" s="21">
        <f t="shared" ref="C95:F95" si="13">C96+C110+C112+C118+C124+C129</f>
        <v>1.1763379560000002</v>
      </c>
      <c r="D95" s="21">
        <f>D96+D112+D124+D129</f>
        <v>1.1639988700000001E-2</v>
      </c>
      <c r="E95" s="21" t="s">
        <v>507</v>
      </c>
      <c r="F95" s="39">
        <f t="shared" si="13"/>
        <v>68.072300000000013</v>
      </c>
      <c r="H95" s="6"/>
      <c r="I95" s="7"/>
    </row>
    <row r="96" spans="1:9" ht="21" customHeight="1" x14ac:dyDescent="0.2">
      <c r="A96" s="13" t="s">
        <v>84</v>
      </c>
      <c r="B96" s="18">
        <f>SUM(B97:B109)</f>
        <v>194</v>
      </c>
      <c r="C96" s="21">
        <f>SUM(C97:C109)</f>
        <v>1.0705534479999999</v>
      </c>
      <c r="D96" s="21">
        <f t="shared" ref="C96:F96" si="14">SUM(D97:D109)</f>
        <v>1.1446063666666667E-3</v>
      </c>
      <c r="E96" s="21" t="s">
        <v>507</v>
      </c>
      <c r="F96" s="39">
        <f t="shared" si="14"/>
        <v>50.744300000000003</v>
      </c>
      <c r="H96" s="6"/>
      <c r="I96" s="7"/>
    </row>
    <row r="97" spans="1:9" ht="15" customHeight="1" x14ac:dyDescent="0.2">
      <c r="A97" s="14" t="s">
        <v>85</v>
      </c>
      <c r="B97" s="19">
        <v>1</v>
      </c>
      <c r="C97" s="22">
        <v>1.8461420000000001E-3</v>
      </c>
      <c r="D97" s="21" t="s">
        <v>507</v>
      </c>
      <c r="E97" s="21" t="s">
        <v>507</v>
      </c>
      <c r="F97" s="40">
        <v>0.04</v>
      </c>
      <c r="H97" s="10"/>
      <c r="I97" s="7"/>
    </row>
    <row r="98" spans="1:9" ht="15" customHeight="1" x14ac:dyDescent="0.2">
      <c r="A98" s="14" t="s">
        <v>86</v>
      </c>
      <c r="B98" s="19">
        <v>16</v>
      </c>
      <c r="C98" s="22">
        <v>3.4707469999999993E-3</v>
      </c>
      <c r="D98" s="22">
        <v>1.4769100000000001E-4</v>
      </c>
      <c r="E98" s="21" t="s">
        <v>507</v>
      </c>
      <c r="F98" s="40">
        <v>0.503</v>
      </c>
      <c r="H98" s="10"/>
      <c r="I98" s="7"/>
    </row>
    <row r="99" spans="1:9" ht="15" customHeight="1" x14ac:dyDescent="0.2">
      <c r="A99" s="14" t="s">
        <v>87</v>
      </c>
      <c r="B99" s="19">
        <v>19</v>
      </c>
      <c r="C99" s="22">
        <v>5.9261139999999997E-3</v>
      </c>
      <c r="D99" s="22">
        <v>1.1076849999999997E-4</v>
      </c>
      <c r="E99" s="21" t="s">
        <v>507</v>
      </c>
      <c r="F99" s="40">
        <v>3.1354999999999991</v>
      </c>
      <c r="H99" s="10"/>
      <c r="I99" s="7"/>
    </row>
    <row r="100" spans="1:9" ht="15" customHeight="1" x14ac:dyDescent="0.2">
      <c r="A100" s="14" t="s">
        <v>88</v>
      </c>
      <c r="B100" s="19">
        <v>1</v>
      </c>
      <c r="C100" s="22">
        <v>4.6153600000000002E-4</v>
      </c>
      <c r="D100" s="21" t="s">
        <v>507</v>
      </c>
      <c r="E100" s="21" t="s">
        <v>507</v>
      </c>
      <c r="F100" s="40">
        <v>0.1</v>
      </c>
      <c r="H100" s="10"/>
      <c r="I100" s="7"/>
    </row>
    <row r="101" spans="1:9" ht="15" customHeight="1" x14ac:dyDescent="0.2">
      <c r="A101" s="14" t="s">
        <v>89</v>
      </c>
      <c r="B101" s="19">
        <v>39</v>
      </c>
      <c r="C101" s="22">
        <v>2.1224542999999998E-2</v>
      </c>
      <c r="D101" s="22">
        <v>4.0615140000000002E-4</v>
      </c>
      <c r="E101" s="21" t="s">
        <v>507</v>
      </c>
      <c r="F101" s="40">
        <v>4.464999999999999</v>
      </c>
      <c r="H101" s="10"/>
      <c r="I101" s="7"/>
    </row>
    <row r="102" spans="1:9" ht="15" customHeight="1" x14ac:dyDescent="0.2">
      <c r="A102" s="14" t="s">
        <v>90</v>
      </c>
      <c r="B102" s="19">
        <v>6</v>
      </c>
      <c r="C102" s="22">
        <v>2.4738300000000006E-3</v>
      </c>
      <c r="D102" s="21" t="s">
        <v>507</v>
      </c>
      <c r="E102" s="21" t="s">
        <v>507</v>
      </c>
      <c r="F102" s="40">
        <v>0.53000000000000014</v>
      </c>
      <c r="H102" s="10"/>
      <c r="I102" s="7"/>
    </row>
    <row r="103" spans="1:9" ht="15" customHeight="1" x14ac:dyDescent="0.2">
      <c r="A103" s="14" t="s">
        <v>91</v>
      </c>
      <c r="B103" s="19">
        <v>17</v>
      </c>
      <c r="C103" s="22">
        <v>1.0012553750000002</v>
      </c>
      <c r="D103" s="21" t="s">
        <v>507</v>
      </c>
      <c r="E103" s="21" t="s">
        <v>507</v>
      </c>
      <c r="F103" s="40">
        <v>12.488999999999999</v>
      </c>
      <c r="H103" s="10"/>
      <c r="I103" s="7"/>
    </row>
    <row r="104" spans="1:9" ht="15" customHeight="1" x14ac:dyDescent="0.2">
      <c r="A104" s="14" t="s">
        <v>92</v>
      </c>
      <c r="B104" s="19">
        <v>13</v>
      </c>
      <c r="C104" s="22">
        <v>3.1015149999999996E-3</v>
      </c>
      <c r="D104" s="22">
        <v>3.6922000000000003E-5</v>
      </c>
      <c r="E104" s="21" t="s">
        <v>507</v>
      </c>
      <c r="F104" s="40">
        <v>0.32600000000000007</v>
      </c>
      <c r="H104" s="10"/>
      <c r="I104" s="7"/>
    </row>
    <row r="105" spans="1:9" ht="15" customHeight="1" x14ac:dyDescent="0.2">
      <c r="A105" s="14" t="s">
        <v>93</v>
      </c>
      <c r="B105" s="19">
        <v>6</v>
      </c>
      <c r="C105" s="22">
        <v>8.123020000000001E-4</v>
      </c>
      <c r="D105" s="21" t="s">
        <v>507</v>
      </c>
      <c r="E105" s="21" t="s">
        <v>507</v>
      </c>
      <c r="F105" s="40">
        <v>0.10050000000000001</v>
      </c>
      <c r="H105" s="10"/>
      <c r="I105" s="7"/>
    </row>
    <row r="106" spans="1:9" ht="15" customHeight="1" x14ac:dyDescent="0.2">
      <c r="A106" s="14" t="s">
        <v>94</v>
      </c>
      <c r="B106" s="19">
        <v>24</v>
      </c>
      <c r="C106" s="22">
        <v>4.0799719999999986E-3</v>
      </c>
      <c r="D106" s="21" t="s">
        <v>507</v>
      </c>
      <c r="E106" s="21" t="s">
        <v>507</v>
      </c>
      <c r="F106" s="40">
        <v>0.54249999999999998</v>
      </c>
      <c r="H106" s="10"/>
      <c r="I106" s="7"/>
    </row>
    <row r="107" spans="1:9" ht="15" customHeight="1" x14ac:dyDescent="0.2">
      <c r="A107" s="14" t="s">
        <v>95</v>
      </c>
      <c r="B107" s="19">
        <v>11</v>
      </c>
      <c r="C107" s="22">
        <v>5.33535E-3</v>
      </c>
      <c r="D107" s="21" t="s">
        <v>507</v>
      </c>
      <c r="E107" s="21" t="s">
        <v>507</v>
      </c>
      <c r="F107" s="40">
        <v>0.25</v>
      </c>
      <c r="H107" s="10"/>
      <c r="I107" s="7"/>
    </row>
    <row r="108" spans="1:9" ht="15" customHeight="1" x14ac:dyDescent="0.2">
      <c r="A108" s="14" t="s">
        <v>96</v>
      </c>
      <c r="B108" s="19">
        <v>22</v>
      </c>
      <c r="C108" s="22">
        <v>1.5821438E-2</v>
      </c>
      <c r="D108" s="22">
        <v>4.0615079999999998E-4</v>
      </c>
      <c r="E108" s="21" t="s">
        <v>507</v>
      </c>
      <c r="F108" s="40">
        <v>2.3399999999999994</v>
      </c>
      <c r="H108" s="10"/>
      <c r="I108" s="7"/>
    </row>
    <row r="109" spans="1:9" ht="15" customHeight="1" x14ac:dyDescent="0.2">
      <c r="A109" s="14" t="s">
        <v>97</v>
      </c>
      <c r="B109" s="19">
        <v>19</v>
      </c>
      <c r="C109" s="22">
        <v>4.7445839999999996E-3</v>
      </c>
      <c r="D109" s="22">
        <v>3.6922666666666665E-5</v>
      </c>
      <c r="E109" s="21" t="s">
        <v>507</v>
      </c>
      <c r="F109" s="40">
        <v>25.922800000000006</v>
      </c>
      <c r="H109" s="10"/>
      <c r="I109" s="7"/>
    </row>
    <row r="110" spans="1:9" ht="21" customHeight="1" x14ac:dyDescent="0.2">
      <c r="A110" s="13" t="s">
        <v>98</v>
      </c>
      <c r="B110" s="18">
        <f>SUM(B111)</f>
        <v>1</v>
      </c>
      <c r="C110" s="21">
        <f t="shared" ref="C110:F110" si="15">SUM(C111)</f>
        <v>3.6922799999999998E-4</v>
      </c>
      <c r="D110" s="21" t="s">
        <v>507</v>
      </c>
      <c r="E110" s="21" t="s">
        <v>507</v>
      </c>
      <c r="F110" s="39">
        <f t="shared" si="15"/>
        <v>7.0000000000000007E-2</v>
      </c>
      <c r="H110" s="6"/>
      <c r="I110" s="7"/>
    </row>
    <row r="111" spans="1:9" ht="15" customHeight="1" x14ac:dyDescent="0.2">
      <c r="A111" s="14" t="s">
        <v>99</v>
      </c>
      <c r="B111" s="19">
        <v>1</v>
      </c>
      <c r="C111" s="22">
        <v>3.6922799999999998E-4</v>
      </c>
      <c r="D111" s="21" t="s">
        <v>507</v>
      </c>
      <c r="E111" s="21" t="s">
        <v>507</v>
      </c>
      <c r="F111" s="40">
        <v>7.0000000000000007E-2</v>
      </c>
      <c r="H111" s="10"/>
      <c r="I111" s="7"/>
    </row>
    <row r="112" spans="1:9" ht="21" customHeight="1" x14ac:dyDescent="0.2">
      <c r="A112" s="13" t="s">
        <v>100</v>
      </c>
      <c r="B112" s="18">
        <f>SUM(B113:B117)</f>
        <v>25</v>
      </c>
      <c r="C112" s="21">
        <f t="shared" ref="C112:F112" si="16">SUM(C113:C117)</f>
        <v>1.2824595000000001E-2</v>
      </c>
      <c r="D112" s="21">
        <f t="shared" si="16"/>
        <v>1.0147691E-2</v>
      </c>
      <c r="E112" s="21" t="s">
        <v>507</v>
      </c>
      <c r="F112" s="39">
        <f t="shared" si="16"/>
        <v>1.548</v>
      </c>
      <c r="H112" s="6"/>
      <c r="I112" s="7"/>
    </row>
    <row r="113" spans="1:9" ht="15" customHeight="1" x14ac:dyDescent="0.2">
      <c r="A113" s="14" t="s">
        <v>458</v>
      </c>
      <c r="B113" s="19">
        <v>5</v>
      </c>
      <c r="C113" s="22">
        <v>4.98457E-4</v>
      </c>
      <c r="D113" s="21" t="s">
        <v>507</v>
      </c>
      <c r="E113" s="21" t="s">
        <v>507</v>
      </c>
      <c r="F113" s="40">
        <v>0.48299999999999998</v>
      </c>
      <c r="H113" s="10"/>
      <c r="I113" s="7"/>
    </row>
    <row r="114" spans="1:9" ht="15" customHeight="1" x14ac:dyDescent="0.2">
      <c r="A114" s="14" t="s">
        <v>101</v>
      </c>
      <c r="B114" s="19">
        <v>1</v>
      </c>
      <c r="C114" s="22">
        <v>1.10769E-4</v>
      </c>
      <c r="D114" s="21" t="s">
        <v>507</v>
      </c>
      <c r="E114" s="21" t="s">
        <v>507</v>
      </c>
      <c r="F114" s="40" t="s">
        <v>507</v>
      </c>
      <c r="H114" s="10"/>
      <c r="I114" s="7"/>
    </row>
    <row r="115" spans="1:9" ht="15" customHeight="1" x14ac:dyDescent="0.2">
      <c r="A115" s="14" t="s">
        <v>102</v>
      </c>
      <c r="B115" s="19">
        <v>8</v>
      </c>
      <c r="C115" s="22">
        <v>1.2369150000000001E-3</v>
      </c>
      <c r="D115" s="21" t="s">
        <v>507</v>
      </c>
      <c r="E115" s="21" t="s">
        <v>507</v>
      </c>
      <c r="F115" s="40">
        <v>0.95499999999999996</v>
      </c>
      <c r="H115" s="10"/>
      <c r="I115" s="7"/>
    </row>
    <row r="116" spans="1:9" ht="15" customHeight="1" x14ac:dyDescent="0.2">
      <c r="A116" s="14" t="s">
        <v>103</v>
      </c>
      <c r="B116" s="19">
        <v>9</v>
      </c>
      <c r="C116" s="22">
        <v>8.8614700000000011E-4</v>
      </c>
      <c r="D116" s="22">
        <v>1.4769099999999998E-4</v>
      </c>
      <c r="E116" s="21" t="s">
        <v>507</v>
      </c>
      <c r="F116" s="40">
        <v>8.9999999999999983E-2</v>
      </c>
      <c r="H116" s="10"/>
      <c r="I116" s="7"/>
    </row>
    <row r="117" spans="1:9" ht="15" customHeight="1" x14ac:dyDescent="0.2">
      <c r="A117" s="14" t="s">
        <v>76</v>
      </c>
      <c r="B117" s="19">
        <v>2</v>
      </c>
      <c r="C117" s="22">
        <v>1.0092307E-2</v>
      </c>
      <c r="D117" s="22">
        <v>0.01</v>
      </c>
      <c r="E117" s="21" t="s">
        <v>507</v>
      </c>
      <c r="F117" s="40">
        <v>0.02</v>
      </c>
      <c r="H117" s="10"/>
      <c r="I117" s="7"/>
    </row>
    <row r="118" spans="1:9" ht="21" customHeight="1" x14ac:dyDescent="0.2">
      <c r="A118" s="13" t="s">
        <v>104</v>
      </c>
      <c r="B118" s="18">
        <f>SUM(B119:B123)</f>
        <v>8</v>
      </c>
      <c r="C118" s="21">
        <f t="shared" ref="C118:F118" si="17">SUM(C119:C123)</f>
        <v>5.0399670000000002E-3</v>
      </c>
      <c r="D118" s="21" t="s">
        <v>507</v>
      </c>
      <c r="E118" s="21" t="s">
        <v>507</v>
      </c>
      <c r="F118" s="39">
        <f t="shared" si="17"/>
        <v>1.0900000000000001</v>
      </c>
      <c r="H118" s="6"/>
      <c r="I118" s="7"/>
    </row>
    <row r="119" spans="1:9" ht="15" customHeight="1" x14ac:dyDescent="0.2">
      <c r="A119" s="14" t="s">
        <v>459</v>
      </c>
      <c r="B119" s="19">
        <v>2</v>
      </c>
      <c r="C119" s="22">
        <v>3.7845920000000003E-3</v>
      </c>
      <c r="D119" s="21" t="s">
        <v>507</v>
      </c>
      <c r="E119" s="21" t="s">
        <v>507</v>
      </c>
      <c r="F119" s="40">
        <v>0.87</v>
      </c>
      <c r="H119" s="10"/>
      <c r="I119" s="7"/>
    </row>
    <row r="120" spans="1:9" ht="15" customHeight="1" x14ac:dyDescent="0.2">
      <c r="A120" s="14" t="s">
        <v>105</v>
      </c>
      <c r="B120" s="19">
        <v>3</v>
      </c>
      <c r="C120" s="22">
        <v>7.3845600000000007E-4</v>
      </c>
      <c r="D120" s="21" t="s">
        <v>507</v>
      </c>
      <c r="E120" s="21" t="s">
        <v>507</v>
      </c>
      <c r="F120" s="40">
        <v>0.16999999999999998</v>
      </c>
      <c r="H120" s="10"/>
      <c r="I120" s="7"/>
    </row>
    <row r="121" spans="1:9" ht="15" customHeight="1" x14ac:dyDescent="0.2">
      <c r="A121" s="14" t="s">
        <v>106</v>
      </c>
      <c r="B121" s="19">
        <v>1</v>
      </c>
      <c r="C121" s="22">
        <v>5.5383999999999997E-5</v>
      </c>
      <c r="D121" s="21" t="s">
        <v>507</v>
      </c>
      <c r="E121" s="21" t="s">
        <v>507</v>
      </c>
      <c r="F121" s="40">
        <v>0.04</v>
      </c>
      <c r="H121" s="10"/>
      <c r="I121" s="7"/>
    </row>
    <row r="122" spans="1:9" ht="15" customHeight="1" x14ac:dyDescent="0.2">
      <c r="A122" s="14" t="s">
        <v>107</v>
      </c>
      <c r="B122" s="19">
        <v>1</v>
      </c>
      <c r="C122" s="22">
        <v>3.6922799999999998E-4</v>
      </c>
      <c r="D122" s="21" t="s">
        <v>507</v>
      </c>
      <c r="E122" s="21" t="s">
        <v>507</v>
      </c>
      <c r="F122" s="40">
        <v>0.01</v>
      </c>
      <c r="H122" s="10"/>
      <c r="I122" s="7"/>
    </row>
    <row r="123" spans="1:9" ht="15" customHeight="1" x14ac:dyDescent="0.2">
      <c r="A123" s="14" t="s">
        <v>108</v>
      </c>
      <c r="B123" s="19">
        <v>1</v>
      </c>
      <c r="C123" s="22">
        <v>9.2306999999999996E-5</v>
      </c>
      <c r="D123" s="21" t="s">
        <v>507</v>
      </c>
      <c r="E123" s="21" t="s">
        <v>507</v>
      </c>
      <c r="F123" s="40" t="s">
        <v>507</v>
      </c>
      <c r="H123" s="10"/>
      <c r="I123" s="7"/>
    </row>
    <row r="124" spans="1:9" ht="21" customHeight="1" x14ac:dyDescent="0.2">
      <c r="A124" s="13" t="s">
        <v>109</v>
      </c>
      <c r="B124" s="18">
        <f>SUM(B125:B128)</f>
        <v>7</v>
      </c>
      <c r="C124" s="21">
        <f t="shared" ref="C124:F124" si="18">SUM(C125:C128)</f>
        <v>4.3323054999999999E-2</v>
      </c>
      <c r="D124" s="21">
        <f t="shared" si="18"/>
        <v>3.2923000000000002E-4</v>
      </c>
      <c r="E124" s="21" t="s">
        <v>507</v>
      </c>
      <c r="F124" s="39">
        <f t="shared" si="18"/>
        <v>1.51</v>
      </c>
      <c r="H124" s="6"/>
      <c r="I124" s="7"/>
    </row>
    <row r="125" spans="1:9" ht="15" customHeight="1" x14ac:dyDescent="0.2">
      <c r="A125" s="14" t="s">
        <v>110</v>
      </c>
      <c r="B125" s="19">
        <v>1</v>
      </c>
      <c r="C125" s="22">
        <v>9.2306999999999996E-5</v>
      </c>
      <c r="D125" s="21" t="s">
        <v>507</v>
      </c>
      <c r="E125" s="21" t="s">
        <v>507</v>
      </c>
      <c r="F125" s="40" t="s">
        <v>507</v>
      </c>
      <c r="H125" s="10"/>
      <c r="I125" s="7"/>
    </row>
    <row r="126" spans="1:9" ht="15" customHeight="1" x14ac:dyDescent="0.2">
      <c r="A126" s="14" t="s">
        <v>111</v>
      </c>
      <c r="B126" s="19">
        <v>4</v>
      </c>
      <c r="C126" s="22">
        <v>4.2584599000000001E-2</v>
      </c>
      <c r="D126" s="22">
        <v>3.1076859999999999E-4</v>
      </c>
      <c r="E126" s="21" t="s">
        <v>507</v>
      </c>
      <c r="F126" s="40">
        <v>1.38</v>
      </c>
      <c r="H126" s="10"/>
      <c r="I126" s="7"/>
    </row>
    <row r="127" spans="1:9" ht="15" customHeight="1" x14ac:dyDescent="0.2">
      <c r="A127" s="14" t="s">
        <v>109</v>
      </c>
      <c r="B127" s="19">
        <v>1</v>
      </c>
      <c r="C127" s="22">
        <v>3.6922799999999998E-4</v>
      </c>
      <c r="D127" s="21" t="s">
        <v>507</v>
      </c>
      <c r="E127" s="21" t="s">
        <v>507</v>
      </c>
      <c r="F127" s="40">
        <v>0.08</v>
      </c>
      <c r="H127" s="10"/>
      <c r="I127" s="7"/>
    </row>
    <row r="128" spans="1:9" ht="15" customHeight="1" x14ac:dyDescent="0.2">
      <c r="A128" s="14" t="s">
        <v>112</v>
      </c>
      <c r="B128" s="19">
        <v>1</v>
      </c>
      <c r="C128" s="22">
        <v>2.7692100000000001E-4</v>
      </c>
      <c r="D128" s="22">
        <v>1.8461400000000003E-5</v>
      </c>
      <c r="E128" s="21" t="s">
        <v>507</v>
      </c>
      <c r="F128" s="40">
        <v>0.05</v>
      </c>
      <c r="H128" s="10"/>
      <c r="I128" s="7"/>
    </row>
    <row r="129" spans="1:9" ht="21" customHeight="1" x14ac:dyDescent="0.2">
      <c r="A129" s="13" t="s">
        <v>113</v>
      </c>
      <c r="B129" s="18">
        <f>SUM(B130)</f>
        <v>14</v>
      </c>
      <c r="C129" s="21">
        <f t="shared" ref="C129:F129" si="19">SUM(C130)</f>
        <v>4.4227663E-2</v>
      </c>
      <c r="D129" s="21">
        <f t="shared" si="19"/>
        <v>1.8461333333333332E-5</v>
      </c>
      <c r="E129" s="21" t="s">
        <v>507</v>
      </c>
      <c r="F129" s="39">
        <f t="shared" si="19"/>
        <v>13.110000000000001</v>
      </c>
      <c r="H129" s="6"/>
      <c r="I129" s="7"/>
    </row>
    <row r="130" spans="1:9" ht="15" customHeight="1" x14ac:dyDescent="0.2">
      <c r="A130" s="14" t="s">
        <v>114</v>
      </c>
      <c r="B130" s="19">
        <v>14</v>
      </c>
      <c r="C130" s="22">
        <v>4.4227663E-2</v>
      </c>
      <c r="D130" s="22">
        <v>1.8461333333333332E-5</v>
      </c>
      <c r="E130" s="21" t="s">
        <v>507</v>
      </c>
      <c r="F130" s="40">
        <v>13.110000000000001</v>
      </c>
      <c r="H130" s="10"/>
      <c r="I130" s="7"/>
    </row>
    <row r="131" spans="1:9" ht="21" customHeight="1" x14ac:dyDescent="0.2">
      <c r="A131" s="8" t="s">
        <v>115</v>
      </c>
      <c r="B131" s="18">
        <f>B132+B136+B143+B150+B155+B167+B178+B185+B191+B195+B198+B203+B208</f>
        <v>536</v>
      </c>
      <c r="C131" s="21">
        <f t="shared" ref="C131:F131" si="20">C132+C136+C143+C150+C155+C167+C178+C185+C191+C195+C198+C203+C208</f>
        <v>1.5392280330000001</v>
      </c>
      <c r="D131" s="21">
        <f>D143+D155+D167+D178+D185+D195</f>
        <v>2.3815234019047616E-3</v>
      </c>
      <c r="E131" s="21" t="s">
        <v>507</v>
      </c>
      <c r="F131" s="39">
        <f t="shared" si="20"/>
        <v>55.59470000000001</v>
      </c>
      <c r="H131" s="6"/>
      <c r="I131" s="7"/>
    </row>
    <row r="132" spans="1:9" ht="21" customHeight="1" x14ac:dyDescent="0.2">
      <c r="A132" s="13" t="s">
        <v>116</v>
      </c>
      <c r="B132" s="18">
        <f>SUM(B133:B135)</f>
        <v>7</v>
      </c>
      <c r="C132" s="21">
        <f t="shared" ref="C132:F132" si="21">SUM(C133:C135)</f>
        <v>4.0799729999999998E-3</v>
      </c>
      <c r="D132" s="21" t="s">
        <v>507</v>
      </c>
      <c r="E132" s="21" t="s">
        <v>507</v>
      </c>
      <c r="F132" s="39">
        <f t="shared" si="21"/>
        <v>1.0505</v>
      </c>
      <c r="H132" s="6"/>
      <c r="I132" s="7"/>
    </row>
    <row r="133" spans="1:9" ht="15" customHeight="1" x14ac:dyDescent="0.2">
      <c r="A133" s="14" t="s">
        <v>460</v>
      </c>
      <c r="B133" s="19">
        <v>4</v>
      </c>
      <c r="C133" s="22">
        <v>3.8768900000000003E-4</v>
      </c>
      <c r="D133" s="21" t="s">
        <v>507</v>
      </c>
      <c r="E133" s="21" t="s">
        <v>507</v>
      </c>
      <c r="F133" s="40">
        <v>0.29050000000000004</v>
      </c>
      <c r="H133" s="10"/>
      <c r="I133" s="7"/>
    </row>
    <row r="134" spans="1:9" ht="15" customHeight="1" x14ac:dyDescent="0.2">
      <c r="A134" s="14" t="s">
        <v>117</v>
      </c>
      <c r="B134" s="19">
        <v>2</v>
      </c>
      <c r="C134" s="22">
        <v>2.769213E-3</v>
      </c>
      <c r="D134" s="21" t="s">
        <v>507</v>
      </c>
      <c r="E134" s="21" t="s">
        <v>507</v>
      </c>
      <c r="F134" s="40">
        <v>0.56000000000000005</v>
      </c>
      <c r="H134" s="10"/>
      <c r="I134" s="7"/>
    </row>
    <row r="135" spans="1:9" ht="15" customHeight="1" x14ac:dyDescent="0.2">
      <c r="A135" s="14" t="s">
        <v>118</v>
      </c>
      <c r="B135" s="19">
        <v>1</v>
      </c>
      <c r="C135" s="22">
        <v>9.2307100000000003E-4</v>
      </c>
      <c r="D135" s="21" t="s">
        <v>507</v>
      </c>
      <c r="E135" s="21" t="s">
        <v>507</v>
      </c>
      <c r="F135" s="40">
        <v>0.2</v>
      </c>
      <c r="H135" s="10"/>
      <c r="I135" s="7"/>
    </row>
    <row r="136" spans="1:9" ht="21" customHeight="1" x14ac:dyDescent="0.2">
      <c r="A136" s="13" t="s">
        <v>119</v>
      </c>
      <c r="B136" s="18">
        <f>SUM(B137:B142)</f>
        <v>98</v>
      </c>
      <c r="C136" s="21">
        <f t="shared" ref="C136:F136" si="22">SUM(C137:C142)</f>
        <v>7.2725993000000003E-2</v>
      </c>
      <c r="D136" s="21" t="s">
        <v>507</v>
      </c>
      <c r="E136" s="21" t="s">
        <v>507</v>
      </c>
      <c r="F136" s="39">
        <f t="shared" si="22"/>
        <v>3.8588000000000005</v>
      </c>
      <c r="H136" s="6"/>
      <c r="I136" s="7"/>
    </row>
    <row r="137" spans="1:9" ht="15" customHeight="1" x14ac:dyDescent="0.2">
      <c r="A137" s="14" t="s">
        <v>461</v>
      </c>
      <c r="B137" s="19">
        <v>7</v>
      </c>
      <c r="C137" s="22">
        <v>8.1230099999999997E-4</v>
      </c>
      <c r="D137" s="21" t="s">
        <v>507</v>
      </c>
      <c r="E137" s="21" t="s">
        <v>507</v>
      </c>
      <c r="F137" s="40">
        <v>0.34</v>
      </c>
      <c r="H137" s="10"/>
      <c r="I137" s="7"/>
    </row>
    <row r="138" spans="1:9" ht="15" customHeight="1" x14ac:dyDescent="0.2">
      <c r="A138" s="14" t="s">
        <v>120</v>
      </c>
      <c r="B138" s="19">
        <v>1</v>
      </c>
      <c r="C138" s="22">
        <v>3.6922799999999998E-4</v>
      </c>
      <c r="D138" s="21" t="s">
        <v>507</v>
      </c>
      <c r="E138" s="21" t="s">
        <v>507</v>
      </c>
      <c r="F138" s="40">
        <v>0.05</v>
      </c>
      <c r="H138" s="10"/>
      <c r="I138" s="7"/>
    </row>
    <row r="139" spans="1:9" ht="15" customHeight="1" x14ac:dyDescent="0.2">
      <c r="A139" s="14" t="s">
        <v>121</v>
      </c>
      <c r="B139" s="19">
        <v>48</v>
      </c>
      <c r="C139" s="22">
        <v>1.6098353000000003E-2</v>
      </c>
      <c r="D139" s="21" t="s">
        <v>507</v>
      </c>
      <c r="E139" s="21" t="s">
        <v>507</v>
      </c>
      <c r="F139" s="40">
        <v>2.0337999999999998</v>
      </c>
      <c r="H139" s="10"/>
      <c r="I139" s="7"/>
    </row>
    <row r="140" spans="1:9" ht="15" customHeight="1" x14ac:dyDescent="0.2">
      <c r="A140" s="14" t="s">
        <v>122</v>
      </c>
      <c r="B140" s="19">
        <v>17</v>
      </c>
      <c r="C140" s="22">
        <v>5.2621520000000005E-2</v>
      </c>
      <c r="D140" s="21" t="s">
        <v>507</v>
      </c>
      <c r="E140" s="21" t="s">
        <v>507</v>
      </c>
      <c r="F140" s="40">
        <v>0.77500000000000013</v>
      </c>
      <c r="H140" s="10"/>
      <c r="I140" s="7"/>
    </row>
    <row r="141" spans="1:9" ht="15" customHeight="1" x14ac:dyDescent="0.2">
      <c r="A141" s="14" t="s">
        <v>67</v>
      </c>
      <c r="B141" s="19">
        <v>1</v>
      </c>
      <c r="C141" s="22">
        <v>1.8461000000000002E-5</v>
      </c>
      <c r="D141" s="21" t="s">
        <v>507</v>
      </c>
      <c r="E141" s="21" t="s">
        <v>507</v>
      </c>
      <c r="F141" s="40">
        <v>5.0000000000000001E-3</v>
      </c>
      <c r="H141" s="10"/>
      <c r="I141" s="7"/>
    </row>
    <row r="142" spans="1:9" ht="15" customHeight="1" x14ac:dyDescent="0.2">
      <c r="A142" s="14" t="s">
        <v>123</v>
      </c>
      <c r="B142" s="19">
        <v>24</v>
      </c>
      <c r="C142" s="22">
        <v>2.8061300000000004E-3</v>
      </c>
      <c r="D142" s="21" t="s">
        <v>507</v>
      </c>
      <c r="E142" s="21" t="s">
        <v>507</v>
      </c>
      <c r="F142" s="40">
        <v>0.65500000000000003</v>
      </c>
      <c r="H142" s="10"/>
      <c r="I142" s="7"/>
    </row>
    <row r="143" spans="1:9" ht="21" customHeight="1" x14ac:dyDescent="0.2">
      <c r="A143" s="13" t="s">
        <v>124</v>
      </c>
      <c r="B143" s="18">
        <f>SUM(B144:B149)</f>
        <v>13</v>
      </c>
      <c r="C143" s="21">
        <f t="shared" ref="C143:F143" si="23">SUM(C144:C149)</f>
        <v>2.3630600000000002E-3</v>
      </c>
      <c r="D143" s="21">
        <f t="shared" si="23"/>
        <v>7.0153442857142853E-4</v>
      </c>
      <c r="E143" s="21" t="s">
        <v>507</v>
      </c>
      <c r="F143" s="39">
        <f t="shared" si="23"/>
        <v>0.14749999999999999</v>
      </c>
      <c r="H143" s="6"/>
      <c r="I143" s="7"/>
    </row>
    <row r="144" spans="1:9" ht="15" customHeight="1" x14ac:dyDescent="0.2">
      <c r="A144" s="14" t="s">
        <v>462</v>
      </c>
      <c r="B144" s="19">
        <v>1</v>
      </c>
      <c r="C144" s="22">
        <v>1.8461000000000002E-5</v>
      </c>
      <c r="D144" s="21" t="s">
        <v>507</v>
      </c>
      <c r="E144" s="21" t="s">
        <v>507</v>
      </c>
      <c r="F144" s="40" t="s">
        <v>507</v>
      </c>
      <c r="H144" s="10"/>
      <c r="I144" s="7"/>
    </row>
    <row r="145" spans="1:9" ht="15" customHeight="1" x14ac:dyDescent="0.2">
      <c r="A145" s="14" t="s">
        <v>125</v>
      </c>
      <c r="B145" s="19">
        <v>3</v>
      </c>
      <c r="C145" s="22">
        <v>1.0892240000000002E-3</v>
      </c>
      <c r="D145" s="22">
        <v>7.0153442857142853E-4</v>
      </c>
      <c r="E145" s="21" t="s">
        <v>507</v>
      </c>
      <c r="F145" s="40">
        <v>2.4999999999999996E-3</v>
      </c>
      <c r="H145" s="10"/>
      <c r="I145" s="7"/>
    </row>
    <row r="146" spans="1:9" ht="15" customHeight="1" x14ac:dyDescent="0.2">
      <c r="A146" s="14" t="s">
        <v>126</v>
      </c>
      <c r="B146" s="19">
        <v>1</v>
      </c>
      <c r="C146" s="22">
        <v>1.8461399999999999E-4</v>
      </c>
      <c r="D146" s="21" t="s">
        <v>507</v>
      </c>
      <c r="E146" s="21" t="s">
        <v>507</v>
      </c>
      <c r="F146" s="40" t="s">
        <v>507</v>
      </c>
      <c r="H146" s="10"/>
      <c r="I146" s="7"/>
    </row>
    <row r="147" spans="1:9" ht="15" customHeight="1" x14ac:dyDescent="0.2">
      <c r="A147" s="14" t="s">
        <v>127</v>
      </c>
      <c r="B147" s="19">
        <v>3</v>
      </c>
      <c r="C147" s="22">
        <v>3.1384399999999997E-4</v>
      </c>
      <c r="D147" s="21" t="s">
        <v>507</v>
      </c>
      <c r="E147" s="21" t="s">
        <v>507</v>
      </c>
      <c r="F147" s="40">
        <v>5.5E-2</v>
      </c>
      <c r="H147" s="10"/>
      <c r="I147" s="7"/>
    </row>
    <row r="148" spans="1:9" ht="15" customHeight="1" x14ac:dyDescent="0.2">
      <c r="A148" s="14" t="s">
        <v>128</v>
      </c>
      <c r="B148" s="19">
        <v>1</v>
      </c>
      <c r="C148" s="22">
        <v>5.5383999999999997E-5</v>
      </c>
      <c r="D148" s="21" t="s">
        <v>507</v>
      </c>
      <c r="E148" s="21" t="s">
        <v>507</v>
      </c>
      <c r="F148" s="40" t="s">
        <v>507</v>
      </c>
      <c r="H148" s="10"/>
      <c r="I148" s="7"/>
    </row>
    <row r="149" spans="1:9" ht="15" customHeight="1" x14ac:dyDescent="0.2">
      <c r="A149" s="14" t="s">
        <v>129</v>
      </c>
      <c r="B149" s="19">
        <v>4</v>
      </c>
      <c r="C149" s="22">
        <v>7.0153299999999995E-4</v>
      </c>
      <c r="D149" s="21" t="s">
        <v>507</v>
      </c>
      <c r="E149" s="21" t="s">
        <v>507</v>
      </c>
      <c r="F149" s="40">
        <v>0.09</v>
      </c>
      <c r="H149" s="10"/>
      <c r="I149" s="7"/>
    </row>
    <row r="150" spans="1:9" ht="21" customHeight="1" x14ac:dyDescent="0.2">
      <c r="A150" s="13" t="s">
        <v>130</v>
      </c>
      <c r="B150" s="18">
        <f>SUM(B151:B154)</f>
        <v>36</v>
      </c>
      <c r="C150" s="21">
        <f t="shared" ref="C150:F150" si="24">SUM(C151:C154)</f>
        <v>3.4824516999999999E-2</v>
      </c>
      <c r="D150" s="21" t="s">
        <v>507</v>
      </c>
      <c r="E150" s="21" t="s">
        <v>507</v>
      </c>
      <c r="F150" s="39">
        <f t="shared" si="24"/>
        <v>2.1380000000000008</v>
      </c>
      <c r="H150" s="6"/>
      <c r="I150" s="7"/>
    </row>
    <row r="151" spans="1:9" ht="15" customHeight="1" x14ac:dyDescent="0.2">
      <c r="A151" s="14" t="s">
        <v>131</v>
      </c>
      <c r="B151" s="19">
        <v>3</v>
      </c>
      <c r="C151" s="22">
        <v>4.4307299999999999E-4</v>
      </c>
      <c r="D151" s="21" t="s">
        <v>507</v>
      </c>
      <c r="E151" s="21" t="s">
        <v>507</v>
      </c>
      <c r="F151" s="40">
        <v>0.13</v>
      </c>
      <c r="H151" s="10"/>
      <c r="I151" s="7"/>
    </row>
    <row r="152" spans="1:9" ht="15" customHeight="1" x14ac:dyDescent="0.2">
      <c r="A152" s="14" t="s">
        <v>132</v>
      </c>
      <c r="B152" s="19">
        <v>30</v>
      </c>
      <c r="C152" s="22">
        <v>3.3698371999999997E-2</v>
      </c>
      <c r="D152" s="21" t="s">
        <v>507</v>
      </c>
      <c r="E152" s="21" t="s">
        <v>507</v>
      </c>
      <c r="F152" s="40">
        <v>1.9680000000000011</v>
      </c>
      <c r="H152" s="10"/>
      <c r="I152" s="7"/>
    </row>
    <row r="153" spans="1:9" ht="15" customHeight="1" x14ac:dyDescent="0.2">
      <c r="A153" s="14" t="s">
        <v>133</v>
      </c>
      <c r="B153" s="19">
        <v>1</v>
      </c>
      <c r="C153" s="22">
        <v>3.6922999999999999E-5</v>
      </c>
      <c r="D153" s="21" t="s">
        <v>507</v>
      </c>
      <c r="E153" s="21" t="s">
        <v>507</v>
      </c>
      <c r="F153" s="40">
        <v>0.01</v>
      </c>
      <c r="H153" s="10"/>
      <c r="I153" s="7"/>
    </row>
    <row r="154" spans="1:9" ht="15" customHeight="1" x14ac:dyDescent="0.2">
      <c r="A154" s="14" t="s">
        <v>134</v>
      </c>
      <c r="B154" s="19">
        <v>2</v>
      </c>
      <c r="C154" s="22">
        <v>6.4614899999999994E-4</v>
      </c>
      <c r="D154" s="21" t="s">
        <v>507</v>
      </c>
      <c r="E154" s="21" t="s">
        <v>507</v>
      </c>
      <c r="F154" s="40">
        <v>0.03</v>
      </c>
      <c r="H154" s="10"/>
      <c r="I154" s="7"/>
    </row>
    <row r="155" spans="1:9" ht="21" customHeight="1" x14ac:dyDescent="0.2">
      <c r="A155" s="13" t="s">
        <v>135</v>
      </c>
      <c r="B155" s="18">
        <f>SUM(B156:B166)</f>
        <v>159</v>
      </c>
      <c r="C155" s="21">
        <f t="shared" ref="C155:F155" si="25">SUM(C156:C166)</f>
        <v>0.24774122400000012</v>
      </c>
      <c r="D155" s="21">
        <f t="shared" si="25"/>
        <v>1.2922960000000001E-4</v>
      </c>
      <c r="E155" s="21" t="s">
        <v>507</v>
      </c>
      <c r="F155" s="39">
        <f t="shared" si="25"/>
        <v>20.711200000000005</v>
      </c>
      <c r="H155" s="6"/>
      <c r="I155" s="7"/>
    </row>
    <row r="156" spans="1:9" ht="15.75" customHeight="1" x14ac:dyDescent="0.2">
      <c r="A156" s="14" t="s">
        <v>463</v>
      </c>
      <c r="B156" s="19">
        <v>61</v>
      </c>
      <c r="C156" s="22">
        <v>0.11059685200000009</v>
      </c>
      <c r="D156" s="22">
        <v>5.5383999999999997E-5</v>
      </c>
      <c r="E156" s="21" t="s">
        <v>507</v>
      </c>
      <c r="F156" s="40">
        <v>4.9811000000000005</v>
      </c>
      <c r="H156" s="10"/>
      <c r="I156" s="7"/>
    </row>
    <row r="157" spans="1:9" ht="15" customHeight="1" x14ac:dyDescent="0.2">
      <c r="A157" s="14" t="s">
        <v>502</v>
      </c>
      <c r="B157" s="19">
        <v>15</v>
      </c>
      <c r="C157" s="22">
        <v>5.9445760000000009E-3</v>
      </c>
      <c r="D157" s="21" t="s">
        <v>507</v>
      </c>
      <c r="E157" s="21" t="s">
        <v>507</v>
      </c>
      <c r="F157" s="40">
        <v>2.0599999999999996</v>
      </c>
      <c r="H157" s="10"/>
      <c r="I157" s="7"/>
    </row>
    <row r="158" spans="1:9" ht="15" customHeight="1" x14ac:dyDescent="0.2">
      <c r="A158" s="14" t="s">
        <v>135</v>
      </c>
      <c r="B158" s="19">
        <v>16</v>
      </c>
      <c r="C158" s="22">
        <v>6.2399600000000001E-3</v>
      </c>
      <c r="D158" s="21" t="s">
        <v>507</v>
      </c>
      <c r="E158" s="21" t="s">
        <v>507</v>
      </c>
      <c r="F158" s="40">
        <v>0.77000000000000013</v>
      </c>
      <c r="H158" s="10"/>
      <c r="I158" s="7"/>
    </row>
    <row r="159" spans="1:9" ht="15" customHeight="1" x14ac:dyDescent="0.2">
      <c r="A159" s="14" t="s">
        <v>136</v>
      </c>
      <c r="B159" s="19">
        <v>33</v>
      </c>
      <c r="C159" s="22">
        <v>1.8590647999999998E-2</v>
      </c>
      <c r="D159" s="21" t="s">
        <v>507</v>
      </c>
      <c r="E159" s="21" t="s">
        <v>507</v>
      </c>
      <c r="F159" s="40">
        <v>4.3201000000000018</v>
      </c>
      <c r="H159" s="10"/>
      <c r="I159" s="7"/>
    </row>
    <row r="160" spans="1:9" ht="15" customHeight="1" x14ac:dyDescent="0.2">
      <c r="A160" s="14" t="s">
        <v>137</v>
      </c>
      <c r="B160" s="19">
        <v>2</v>
      </c>
      <c r="C160" s="22">
        <v>4.6153499999999995E-4</v>
      </c>
      <c r="D160" s="21" t="s">
        <v>507</v>
      </c>
      <c r="E160" s="21" t="s">
        <v>507</v>
      </c>
      <c r="F160" s="40">
        <v>0.08</v>
      </c>
      <c r="H160" s="10"/>
      <c r="I160" s="7"/>
    </row>
    <row r="161" spans="1:9" ht="15" customHeight="1" x14ac:dyDescent="0.2">
      <c r="A161" s="14" t="s">
        <v>138</v>
      </c>
      <c r="B161" s="19">
        <v>8</v>
      </c>
      <c r="C161" s="22">
        <v>1.1753836000000002E-2</v>
      </c>
      <c r="D161" s="21" t="s">
        <v>507</v>
      </c>
      <c r="E161" s="21" t="s">
        <v>507</v>
      </c>
      <c r="F161" s="40">
        <v>0.17500000000000002</v>
      </c>
      <c r="H161" s="10"/>
      <c r="I161" s="7"/>
    </row>
    <row r="162" spans="1:9" ht="15" customHeight="1" x14ac:dyDescent="0.2">
      <c r="A162" s="14" t="s">
        <v>139</v>
      </c>
      <c r="B162" s="19">
        <v>1</v>
      </c>
      <c r="C162" s="22">
        <v>7.0000000000000007E-2</v>
      </c>
      <c r="D162" s="21" t="s">
        <v>507</v>
      </c>
      <c r="E162" s="21" t="s">
        <v>507</v>
      </c>
      <c r="F162" s="40">
        <v>6</v>
      </c>
      <c r="H162" s="10"/>
      <c r="I162" s="7"/>
    </row>
    <row r="163" spans="1:9" ht="15" customHeight="1" x14ac:dyDescent="0.2">
      <c r="A163" s="14" t="s">
        <v>140</v>
      </c>
      <c r="B163" s="19">
        <v>4</v>
      </c>
      <c r="C163" s="22">
        <v>2.2252293000000003E-2</v>
      </c>
      <c r="D163" s="21" t="s">
        <v>507</v>
      </c>
      <c r="E163" s="21" t="s">
        <v>507</v>
      </c>
      <c r="F163" s="40">
        <v>1.5</v>
      </c>
      <c r="H163" s="10"/>
      <c r="I163" s="7"/>
    </row>
    <row r="164" spans="1:9" ht="15" customHeight="1" x14ac:dyDescent="0.2">
      <c r="A164" s="14" t="s">
        <v>141</v>
      </c>
      <c r="B164" s="19">
        <v>1</v>
      </c>
      <c r="C164" s="22">
        <v>9.2306999999999996E-5</v>
      </c>
      <c r="D164" s="21" t="s">
        <v>507</v>
      </c>
      <c r="E164" s="21" t="s">
        <v>507</v>
      </c>
      <c r="F164" s="40" t="s">
        <v>507</v>
      </c>
      <c r="H164" s="10"/>
      <c r="I164" s="7"/>
    </row>
    <row r="165" spans="1:9" ht="15" customHeight="1" x14ac:dyDescent="0.2">
      <c r="A165" s="14" t="s">
        <v>142</v>
      </c>
      <c r="B165" s="19">
        <v>11</v>
      </c>
      <c r="C165" s="22">
        <v>8.8614600000000009E-4</v>
      </c>
      <c r="D165" s="21" t="s">
        <v>507</v>
      </c>
      <c r="E165" s="21" t="s">
        <v>507</v>
      </c>
      <c r="F165" s="40">
        <v>0.40500000000000003</v>
      </c>
      <c r="H165" s="10"/>
      <c r="I165" s="7"/>
    </row>
    <row r="166" spans="1:9" ht="15" customHeight="1" x14ac:dyDescent="0.2">
      <c r="A166" s="14" t="s">
        <v>143</v>
      </c>
      <c r="B166" s="19">
        <v>7</v>
      </c>
      <c r="C166" s="22">
        <v>9.2307099999999992E-4</v>
      </c>
      <c r="D166" s="22">
        <v>7.3845599999999996E-5</v>
      </c>
      <c r="E166" s="21" t="s">
        <v>507</v>
      </c>
      <c r="F166" s="40">
        <v>0.42</v>
      </c>
      <c r="H166" s="10"/>
      <c r="I166" s="7"/>
    </row>
    <row r="167" spans="1:9" ht="21" customHeight="1" x14ac:dyDescent="0.2">
      <c r="A167" s="13" t="s">
        <v>144</v>
      </c>
      <c r="B167" s="18">
        <f>SUM(B168:B177)</f>
        <v>81</v>
      </c>
      <c r="C167" s="21">
        <f t="shared" ref="C167:F167" si="26">SUM(C168:C177)</f>
        <v>3.9126019000000005E-2</v>
      </c>
      <c r="D167" s="21">
        <f t="shared" si="26"/>
        <v>1.0707623333333332E-3</v>
      </c>
      <c r="E167" s="21" t="s">
        <v>507</v>
      </c>
      <c r="F167" s="39">
        <f t="shared" si="26"/>
        <v>7.1607000000000003</v>
      </c>
      <c r="H167" s="6"/>
      <c r="I167" s="7"/>
    </row>
    <row r="168" spans="1:9" ht="15" customHeight="1" x14ac:dyDescent="0.2">
      <c r="A168" s="14" t="s">
        <v>464</v>
      </c>
      <c r="B168" s="19">
        <v>1</v>
      </c>
      <c r="C168" s="22">
        <v>7.3845699999999998E-4</v>
      </c>
      <c r="D168" s="21" t="s">
        <v>507</v>
      </c>
      <c r="E168" s="21" t="s">
        <v>507</v>
      </c>
      <c r="F168" s="40" t="s">
        <v>507</v>
      </c>
      <c r="H168" s="10"/>
      <c r="I168" s="7"/>
    </row>
    <row r="169" spans="1:9" ht="15" customHeight="1" x14ac:dyDescent="0.2">
      <c r="A169" s="14" t="s">
        <v>145</v>
      </c>
      <c r="B169" s="19">
        <v>6</v>
      </c>
      <c r="C169" s="22">
        <v>4.1538189999999996E-3</v>
      </c>
      <c r="D169" s="21" t="s">
        <v>507</v>
      </c>
      <c r="E169" s="21" t="s">
        <v>507</v>
      </c>
      <c r="F169" s="40">
        <v>2.02</v>
      </c>
      <c r="H169" s="10"/>
      <c r="I169" s="7"/>
    </row>
    <row r="170" spans="1:9" ht="15" customHeight="1" x14ac:dyDescent="0.2">
      <c r="A170" s="14" t="s">
        <v>146</v>
      </c>
      <c r="B170" s="19">
        <v>1</v>
      </c>
      <c r="C170" s="22">
        <v>5.5383999999999997E-5</v>
      </c>
      <c r="D170" s="21" t="s">
        <v>507</v>
      </c>
      <c r="E170" s="21" t="s">
        <v>507</v>
      </c>
      <c r="F170" s="40">
        <v>0.01</v>
      </c>
      <c r="H170" s="10"/>
      <c r="I170" s="7"/>
    </row>
    <row r="171" spans="1:9" ht="15" customHeight="1" x14ac:dyDescent="0.2">
      <c r="A171" s="14" t="s">
        <v>61</v>
      </c>
      <c r="B171" s="19">
        <v>5</v>
      </c>
      <c r="C171" s="22">
        <v>6.2768700000000004E-4</v>
      </c>
      <c r="D171" s="21" t="s">
        <v>507</v>
      </c>
      <c r="E171" s="21" t="s">
        <v>507</v>
      </c>
      <c r="F171" s="40">
        <v>0.10999999999999999</v>
      </c>
      <c r="H171" s="10"/>
      <c r="I171" s="7"/>
    </row>
    <row r="172" spans="1:9" ht="15" customHeight="1" x14ac:dyDescent="0.2">
      <c r="A172" s="14" t="s">
        <v>128</v>
      </c>
      <c r="B172" s="19">
        <v>17</v>
      </c>
      <c r="C172" s="22">
        <v>2.1273835000000001E-2</v>
      </c>
      <c r="D172" s="22">
        <v>5.5384199999999991E-5</v>
      </c>
      <c r="E172" s="21" t="s">
        <v>507</v>
      </c>
      <c r="F172" s="40">
        <v>2.3050000000000006</v>
      </c>
      <c r="H172" s="10"/>
      <c r="I172" s="7"/>
    </row>
    <row r="173" spans="1:9" ht="15" customHeight="1" x14ac:dyDescent="0.2">
      <c r="A173" s="14" t="s">
        <v>147</v>
      </c>
      <c r="B173" s="19">
        <v>1</v>
      </c>
      <c r="C173" s="22">
        <v>3.692285E-3</v>
      </c>
      <c r="D173" s="21" t="s">
        <v>507</v>
      </c>
      <c r="E173" s="21" t="s">
        <v>507</v>
      </c>
      <c r="F173" s="40">
        <v>0.45</v>
      </c>
      <c r="H173" s="10"/>
      <c r="I173" s="7"/>
    </row>
    <row r="174" spans="1:9" ht="15" customHeight="1" x14ac:dyDescent="0.2">
      <c r="A174" s="14" t="s">
        <v>148</v>
      </c>
      <c r="B174" s="19">
        <v>9</v>
      </c>
      <c r="C174" s="22">
        <v>1.1446060000000003E-3</v>
      </c>
      <c r="D174" s="21" t="s">
        <v>507</v>
      </c>
      <c r="E174" s="21" t="s">
        <v>507</v>
      </c>
      <c r="F174" s="40">
        <v>0.17</v>
      </c>
      <c r="H174" s="10"/>
      <c r="I174" s="7"/>
    </row>
    <row r="175" spans="1:9" ht="15" customHeight="1" x14ac:dyDescent="0.2">
      <c r="A175" s="14" t="s">
        <v>149</v>
      </c>
      <c r="B175" s="19">
        <v>15</v>
      </c>
      <c r="C175" s="22">
        <v>4.393816E-3</v>
      </c>
      <c r="D175" s="22">
        <v>2.21537E-4</v>
      </c>
      <c r="E175" s="21" t="s">
        <v>507</v>
      </c>
      <c r="F175" s="40">
        <v>0.3397</v>
      </c>
      <c r="H175" s="10"/>
      <c r="I175" s="7"/>
    </row>
    <row r="176" spans="1:9" ht="15" customHeight="1" x14ac:dyDescent="0.2">
      <c r="A176" s="14" t="s">
        <v>150</v>
      </c>
      <c r="B176" s="19">
        <v>15</v>
      </c>
      <c r="C176" s="22">
        <v>2.2707529999999999E-3</v>
      </c>
      <c r="D176" s="22">
        <v>7.5691813333333339E-4</v>
      </c>
      <c r="E176" s="21" t="s">
        <v>507</v>
      </c>
      <c r="F176" s="40">
        <v>1.1659999999999999</v>
      </c>
      <c r="H176" s="10"/>
      <c r="I176" s="7"/>
    </row>
    <row r="177" spans="1:9" ht="15" customHeight="1" x14ac:dyDescent="0.2">
      <c r="A177" s="14" t="s">
        <v>151</v>
      </c>
      <c r="B177" s="19">
        <v>11</v>
      </c>
      <c r="C177" s="22">
        <v>7.7537699999999995E-4</v>
      </c>
      <c r="D177" s="22">
        <v>3.6922999999999999E-5</v>
      </c>
      <c r="E177" s="21" t="s">
        <v>507</v>
      </c>
      <c r="F177" s="40">
        <v>0.59</v>
      </c>
      <c r="H177" s="10"/>
      <c r="I177" s="7"/>
    </row>
    <row r="178" spans="1:9" ht="21" customHeight="1" x14ac:dyDescent="0.2">
      <c r="A178" s="13" t="s">
        <v>152</v>
      </c>
      <c r="B178" s="18">
        <f>SUM(B179:B184)</f>
        <v>83</v>
      </c>
      <c r="C178" s="21">
        <f t="shared" ref="C178:F178" si="27">SUM(C179:C184)</f>
        <v>4.0816722E-2</v>
      </c>
      <c r="D178" s="21">
        <f t="shared" si="27"/>
        <v>2.9538300000000003E-4</v>
      </c>
      <c r="E178" s="21" t="s">
        <v>507</v>
      </c>
      <c r="F178" s="39">
        <f t="shared" si="27"/>
        <v>7.660000000000001</v>
      </c>
      <c r="H178" s="6"/>
      <c r="I178" s="7"/>
    </row>
    <row r="179" spans="1:9" ht="15" customHeight="1" x14ac:dyDescent="0.2">
      <c r="A179" s="14" t="s">
        <v>465</v>
      </c>
      <c r="B179" s="19">
        <v>7</v>
      </c>
      <c r="C179" s="22">
        <v>3.4892090000000001E-3</v>
      </c>
      <c r="D179" s="21" t="s">
        <v>507</v>
      </c>
      <c r="E179" s="21" t="s">
        <v>507</v>
      </c>
      <c r="F179" s="40">
        <v>0.22000000000000003</v>
      </c>
      <c r="H179" s="10"/>
      <c r="I179" s="7"/>
    </row>
    <row r="180" spans="1:9" ht="15" customHeight="1" x14ac:dyDescent="0.2">
      <c r="A180" s="14" t="s">
        <v>153</v>
      </c>
      <c r="B180" s="19">
        <v>15</v>
      </c>
      <c r="C180" s="22">
        <v>1.0416856E-2</v>
      </c>
      <c r="D180" s="21" t="s">
        <v>507</v>
      </c>
      <c r="E180" s="21" t="s">
        <v>507</v>
      </c>
      <c r="F180" s="40">
        <v>1.2200000000000002</v>
      </c>
      <c r="H180" s="10"/>
      <c r="I180" s="7"/>
    </row>
    <row r="181" spans="1:9" ht="15" customHeight="1" x14ac:dyDescent="0.2">
      <c r="A181" s="14" t="s">
        <v>154</v>
      </c>
      <c r="B181" s="19">
        <v>35</v>
      </c>
      <c r="C181" s="22">
        <v>4.1353539999999999E-3</v>
      </c>
      <c r="D181" s="22">
        <v>2.5846000000000002E-4</v>
      </c>
      <c r="E181" s="21" t="s">
        <v>507</v>
      </c>
      <c r="F181" s="40">
        <v>1.0050000000000001</v>
      </c>
      <c r="H181" s="10"/>
      <c r="I181" s="7"/>
    </row>
    <row r="182" spans="1:9" ht="15" customHeight="1" x14ac:dyDescent="0.2">
      <c r="A182" s="14" t="s">
        <v>155</v>
      </c>
      <c r="B182" s="19">
        <v>3</v>
      </c>
      <c r="C182" s="22">
        <v>4.4307400000000001E-4</v>
      </c>
      <c r="D182" s="21" t="s">
        <v>507</v>
      </c>
      <c r="E182" s="21" t="s">
        <v>507</v>
      </c>
      <c r="F182" s="40">
        <v>0.02</v>
      </c>
      <c r="H182" s="10"/>
      <c r="I182" s="7"/>
    </row>
    <row r="183" spans="1:9" ht="15" customHeight="1" x14ac:dyDescent="0.2">
      <c r="A183" s="14" t="s">
        <v>156</v>
      </c>
      <c r="B183" s="19">
        <v>12</v>
      </c>
      <c r="C183" s="22">
        <v>1.0375319999999997E-2</v>
      </c>
      <c r="D183" s="22">
        <v>3.6922999999999999E-5</v>
      </c>
      <c r="E183" s="21" t="s">
        <v>507</v>
      </c>
      <c r="F183" s="40">
        <v>3.79</v>
      </c>
      <c r="H183" s="10"/>
      <c r="I183" s="7"/>
    </row>
    <row r="184" spans="1:9" ht="15" customHeight="1" x14ac:dyDescent="0.2">
      <c r="A184" s="14" t="s">
        <v>157</v>
      </c>
      <c r="B184" s="19">
        <v>11</v>
      </c>
      <c r="C184" s="22">
        <v>1.1956909E-2</v>
      </c>
      <c r="D184" s="21" t="s">
        <v>507</v>
      </c>
      <c r="E184" s="21" t="s">
        <v>507</v>
      </c>
      <c r="F184" s="40">
        <v>1.4050000000000002</v>
      </c>
      <c r="H184" s="10"/>
      <c r="I184" s="7"/>
    </row>
    <row r="185" spans="1:9" ht="21" customHeight="1" x14ac:dyDescent="0.2">
      <c r="A185" s="13" t="s">
        <v>158</v>
      </c>
      <c r="B185" s="18">
        <f>SUM(B186:B190)</f>
        <v>10</v>
      </c>
      <c r="C185" s="21">
        <f t="shared" ref="C185:F185" si="28">SUM(C186:C190)</f>
        <v>3.0830570000000002E-3</v>
      </c>
      <c r="D185" s="21">
        <f t="shared" si="28"/>
        <v>9.2307039999999998E-5</v>
      </c>
      <c r="E185" s="21" t="s">
        <v>507</v>
      </c>
      <c r="F185" s="39">
        <f t="shared" si="28"/>
        <v>1.01</v>
      </c>
      <c r="H185" s="6"/>
      <c r="I185" s="7"/>
    </row>
    <row r="186" spans="1:9" ht="15" customHeight="1" x14ac:dyDescent="0.2">
      <c r="A186" s="14" t="s">
        <v>466</v>
      </c>
      <c r="B186" s="19">
        <v>5</v>
      </c>
      <c r="C186" s="22">
        <v>9.2307100000000003E-4</v>
      </c>
      <c r="D186" s="22">
        <v>5.5384199999999991E-5</v>
      </c>
      <c r="E186" s="21" t="s">
        <v>507</v>
      </c>
      <c r="F186" s="40">
        <v>0.59000000000000008</v>
      </c>
      <c r="H186" s="10"/>
      <c r="I186" s="7"/>
    </row>
    <row r="187" spans="1:9" ht="15" customHeight="1" x14ac:dyDescent="0.2">
      <c r="A187" s="14" t="s">
        <v>159</v>
      </c>
      <c r="B187" s="19">
        <v>1</v>
      </c>
      <c r="C187" s="22">
        <v>9.2307100000000003E-4</v>
      </c>
      <c r="D187" s="21" t="s">
        <v>507</v>
      </c>
      <c r="E187" s="21" t="s">
        <v>507</v>
      </c>
      <c r="F187" s="40">
        <v>0.35</v>
      </c>
      <c r="H187" s="10"/>
      <c r="I187" s="7"/>
    </row>
    <row r="188" spans="1:9" ht="15" customHeight="1" x14ac:dyDescent="0.2">
      <c r="A188" s="14" t="s">
        <v>160</v>
      </c>
      <c r="B188" s="19">
        <v>1</v>
      </c>
      <c r="C188" s="22">
        <v>1.8461000000000002E-5</v>
      </c>
      <c r="D188" s="21" t="s">
        <v>507</v>
      </c>
      <c r="E188" s="21" t="s">
        <v>507</v>
      </c>
      <c r="F188" s="40">
        <v>0.02</v>
      </c>
      <c r="H188" s="10"/>
      <c r="I188" s="7"/>
    </row>
    <row r="189" spans="1:9" ht="15" customHeight="1" x14ac:dyDescent="0.2">
      <c r="A189" s="14" t="s">
        <v>161</v>
      </c>
      <c r="B189" s="19">
        <v>1</v>
      </c>
      <c r="C189" s="22">
        <v>1.8461399999999999E-4</v>
      </c>
      <c r="D189" s="21" t="s">
        <v>507</v>
      </c>
      <c r="E189" s="21" t="s">
        <v>507</v>
      </c>
      <c r="F189" s="40">
        <v>0.03</v>
      </c>
      <c r="H189" s="10"/>
      <c r="I189" s="7"/>
    </row>
    <row r="190" spans="1:9" ht="15" customHeight="1" x14ac:dyDescent="0.2">
      <c r="A190" s="14" t="s">
        <v>162</v>
      </c>
      <c r="B190" s="19">
        <v>2</v>
      </c>
      <c r="C190" s="22">
        <v>1.0338400000000001E-3</v>
      </c>
      <c r="D190" s="22">
        <v>3.6922840000000001E-5</v>
      </c>
      <c r="E190" s="21" t="s">
        <v>507</v>
      </c>
      <c r="F190" s="40">
        <v>0.02</v>
      </c>
      <c r="H190" s="10"/>
      <c r="I190" s="7"/>
    </row>
    <row r="191" spans="1:9" ht="21" customHeight="1" x14ac:dyDescent="0.2">
      <c r="A191" s="13" t="s">
        <v>163</v>
      </c>
      <c r="B191" s="18">
        <f>SUM(B192:B194)</f>
        <v>12</v>
      </c>
      <c r="C191" s="21">
        <f t="shared" ref="C191:F191" si="29">SUM(C192:C194)</f>
        <v>3.7107439999999998E-3</v>
      </c>
      <c r="D191" s="21" t="s">
        <v>507</v>
      </c>
      <c r="E191" s="21" t="s">
        <v>507</v>
      </c>
      <c r="F191" s="39">
        <f t="shared" si="29"/>
        <v>0.72350000000000003</v>
      </c>
      <c r="H191" s="6"/>
      <c r="I191" s="7"/>
    </row>
    <row r="192" spans="1:9" ht="15" customHeight="1" x14ac:dyDescent="0.2">
      <c r="A192" s="14" t="s">
        <v>467</v>
      </c>
      <c r="B192" s="19">
        <v>1</v>
      </c>
      <c r="C192" s="22">
        <v>1.4769100000000001E-4</v>
      </c>
      <c r="D192" s="21" t="s">
        <v>507</v>
      </c>
      <c r="E192" s="21" t="s">
        <v>507</v>
      </c>
      <c r="F192" s="40" t="s">
        <v>507</v>
      </c>
      <c r="H192" s="10"/>
      <c r="I192" s="7"/>
    </row>
    <row r="193" spans="1:9" ht="15" customHeight="1" x14ac:dyDescent="0.2">
      <c r="A193" s="14" t="s">
        <v>164</v>
      </c>
      <c r="B193" s="19">
        <v>7</v>
      </c>
      <c r="C193" s="22">
        <v>2.2153699999999995E-3</v>
      </c>
      <c r="D193" s="21" t="s">
        <v>507</v>
      </c>
      <c r="E193" s="21" t="s">
        <v>507</v>
      </c>
      <c r="F193" s="40">
        <v>0.56300000000000006</v>
      </c>
      <c r="H193" s="10"/>
      <c r="I193" s="7"/>
    </row>
    <row r="194" spans="1:9" ht="15" customHeight="1" x14ac:dyDescent="0.2">
      <c r="A194" s="14" t="s">
        <v>165</v>
      </c>
      <c r="B194" s="19">
        <v>4</v>
      </c>
      <c r="C194" s="22">
        <v>1.3476830000000001E-3</v>
      </c>
      <c r="D194" s="21" t="s">
        <v>507</v>
      </c>
      <c r="E194" s="21" t="s">
        <v>507</v>
      </c>
      <c r="F194" s="40">
        <v>0.16049999999999998</v>
      </c>
      <c r="H194" s="10"/>
      <c r="I194" s="7"/>
    </row>
    <row r="195" spans="1:9" ht="21" customHeight="1" x14ac:dyDescent="0.2">
      <c r="A195" s="13" t="s">
        <v>166</v>
      </c>
      <c r="B195" s="18">
        <f>SUM(B196:B197)</f>
        <v>4</v>
      </c>
      <c r="C195" s="21">
        <f t="shared" ref="C195:F195" si="30">SUM(C196:C197)</f>
        <v>5.9630389999999998E-3</v>
      </c>
      <c r="D195" s="21">
        <f t="shared" si="30"/>
        <v>9.2306999999999996E-5</v>
      </c>
      <c r="E195" s="21" t="s">
        <v>507</v>
      </c>
      <c r="F195" s="39">
        <f t="shared" si="30"/>
        <v>0.27</v>
      </c>
      <c r="H195" s="6"/>
      <c r="I195" s="7"/>
    </row>
    <row r="196" spans="1:9" ht="15" customHeight="1" x14ac:dyDescent="0.2">
      <c r="A196" s="14" t="s">
        <v>167</v>
      </c>
      <c r="B196" s="19">
        <v>2</v>
      </c>
      <c r="C196" s="22">
        <v>3.3230499999999997E-4</v>
      </c>
      <c r="D196" s="21" t="s">
        <v>507</v>
      </c>
      <c r="E196" s="21" t="s">
        <v>507</v>
      </c>
      <c r="F196" s="40">
        <v>0.02</v>
      </c>
      <c r="H196" s="10"/>
      <c r="I196" s="7"/>
    </row>
    <row r="197" spans="1:9" ht="15" customHeight="1" x14ac:dyDescent="0.2">
      <c r="A197" s="14" t="s">
        <v>168</v>
      </c>
      <c r="B197" s="19">
        <v>2</v>
      </c>
      <c r="C197" s="22">
        <v>5.6307340000000001E-3</v>
      </c>
      <c r="D197" s="22">
        <v>9.2306999999999996E-5</v>
      </c>
      <c r="E197" s="21" t="s">
        <v>507</v>
      </c>
      <c r="F197" s="40">
        <v>0.25</v>
      </c>
      <c r="H197" s="10"/>
      <c r="I197" s="7"/>
    </row>
    <row r="198" spans="1:9" ht="21" customHeight="1" x14ac:dyDescent="0.2">
      <c r="A198" s="13" t="s">
        <v>169</v>
      </c>
      <c r="B198" s="18">
        <f>SUM(B199:B202)</f>
        <v>13</v>
      </c>
      <c r="C198" s="21">
        <f t="shared" ref="C198:F198" si="31">SUM(C199:C202)</f>
        <v>2.695364E-3</v>
      </c>
      <c r="D198" s="21" t="s">
        <v>507</v>
      </c>
      <c r="E198" s="21" t="s">
        <v>507</v>
      </c>
      <c r="F198" s="39">
        <f t="shared" si="31"/>
        <v>0.54</v>
      </c>
      <c r="H198" s="6"/>
      <c r="I198" s="7"/>
    </row>
    <row r="199" spans="1:9" ht="15" customHeight="1" x14ac:dyDescent="0.2">
      <c r="A199" s="14" t="s">
        <v>468</v>
      </c>
      <c r="B199" s="19">
        <v>3</v>
      </c>
      <c r="C199" s="22">
        <v>5.1691900000000002E-4</v>
      </c>
      <c r="D199" s="21" t="s">
        <v>507</v>
      </c>
      <c r="E199" s="21" t="s">
        <v>507</v>
      </c>
      <c r="F199" s="40">
        <v>7.9999999999999988E-2</v>
      </c>
      <c r="H199" s="10"/>
      <c r="I199" s="7"/>
    </row>
    <row r="200" spans="1:9" ht="15" customHeight="1" x14ac:dyDescent="0.2">
      <c r="A200" s="14" t="s">
        <v>170</v>
      </c>
      <c r="B200" s="19">
        <v>2</v>
      </c>
      <c r="C200" s="22">
        <v>2.0307499999999999E-4</v>
      </c>
      <c r="D200" s="21" t="s">
        <v>507</v>
      </c>
      <c r="E200" s="21" t="s">
        <v>507</v>
      </c>
      <c r="F200" s="40">
        <v>0.04</v>
      </c>
      <c r="H200" s="10"/>
      <c r="I200" s="7"/>
    </row>
    <row r="201" spans="1:9" ht="15" customHeight="1" x14ac:dyDescent="0.2">
      <c r="A201" s="14" t="s">
        <v>169</v>
      </c>
      <c r="B201" s="19">
        <v>4</v>
      </c>
      <c r="C201" s="22">
        <v>4.0614999999999998E-4</v>
      </c>
      <c r="D201" s="21" t="s">
        <v>507</v>
      </c>
      <c r="E201" s="21" t="s">
        <v>507</v>
      </c>
      <c r="F201" s="40">
        <v>7.0000000000000007E-2</v>
      </c>
      <c r="H201" s="10"/>
      <c r="I201" s="7"/>
    </row>
    <row r="202" spans="1:9" ht="15" customHeight="1" x14ac:dyDescent="0.2">
      <c r="A202" s="14" t="s">
        <v>168</v>
      </c>
      <c r="B202" s="19">
        <v>4</v>
      </c>
      <c r="C202" s="22">
        <v>1.5692200000000001E-3</v>
      </c>
      <c r="D202" s="21" t="s">
        <v>507</v>
      </c>
      <c r="E202" s="21" t="s">
        <v>507</v>
      </c>
      <c r="F202" s="40">
        <v>0.35000000000000003</v>
      </c>
      <c r="H202" s="10"/>
      <c r="I202" s="7"/>
    </row>
    <row r="203" spans="1:9" ht="21" customHeight="1" x14ac:dyDescent="0.2">
      <c r="A203" s="13" t="s">
        <v>171</v>
      </c>
      <c r="B203" s="18">
        <f>SUM(B204:B207)</f>
        <v>15</v>
      </c>
      <c r="C203" s="21">
        <f t="shared" ref="C203:F203" si="32">SUM(C204:C207)</f>
        <v>1.019661414</v>
      </c>
      <c r="D203" s="21" t="s">
        <v>507</v>
      </c>
      <c r="E203" s="21" t="s">
        <v>507</v>
      </c>
      <c r="F203" s="39">
        <f t="shared" si="32"/>
        <v>1.76</v>
      </c>
      <c r="H203" s="6"/>
      <c r="I203" s="7"/>
    </row>
    <row r="204" spans="1:9" ht="15" customHeight="1" x14ac:dyDescent="0.2">
      <c r="A204" s="14" t="s">
        <v>469</v>
      </c>
      <c r="B204" s="19">
        <v>2</v>
      </c>
      <c r="C204" s="22">
        <v>3.8768899999999998E-4</v>
      </c>
      <c r="D204" s="21" t="s">
        <v>507</v>
      </c>
      <c r="E204" s="21" t="s">
        <v>507</v>
      </c>
      <c r="F204" s="40">
        <v>0.08</v>
      </c>
      <c r="H204" s="10"/>
      <c r="I204" s="7"/>
    </row>
    <row r="205" spans="1:9" ht="15" customHeight="1" x14ac:dyDescent="0.2">
      <c r="A205" s="14" t="s">
        <v>172</v>
      </c>
      <c r="B205" s="19">
        <v>1</v>
      </c>
      <c r="C205" s="22">
        <v>3.6922799999999998E-4</v>
      </c>
      <c r="D205" s="21" t="s">
        <v>507</v>
      </c>
      <c r="E205" s="21" t="s">
        <v>507</v>
      </c>
      <c r="F205" s="40">
        <v>0.1</v>
      </c>
      <c r="H205" s="10"/>
      <c r="I205" s="7"/>
    </row>
    <row r="206" spans="1:9" ht="15" customHeight="1" x14ac:dyDescent="0.2">
      <c r="A206" s="14" t="s">
        <v>173</v>
      </c>
      <c r="B206" s="19">
        <v>2</v>
      </c>
      <c r="C206" s="22">
        <v>1.001846142</v>
      </c>
      <c r="D206" s="21" t="s">
        <v>507</v>
      </c>
      <c r="E206" s="21" t="s">
        <v>507</v>
      </c>
      <c r="F206" s="40">
        <v>1.25</v>
      </c>
      <c r="H206" s="10"/>
      <c r="I206" s="7"/>
    </row>
    <row r="207" spans="1:9" ht="15" customHeight="1" x14ac:dyDescent="0.2">
      <c r="A207" s="14" t="s">
        <v>171</v>
      </c>
      <c r="B207" s="19">
        <v>10</v>
      </c>
      <c r="C207" s="22">
        <v>1.7058355000000004E-2</v>
      </c>
      <c r="D207" s="21" t="s">
        <v>507</v>
      </c>
      <c r="E207" s="21" t="s">
        <v>507</v>
      </c>
      <c r="F207" s="40">
        <v>0.33000000000000007</v>
      </c>
      <c r="H207" s="10"/>
      <c r="I207" s="7"/>
    </row>
    <row r="208" spans="1:9" ht="21" customHeight="1" x14ac:dyDescent="0.2">
      <c r="A208" s="13" t="s">
        <v>174</v>
      </c>
      <c r="B208" s="18">
        <f>SUM(B209:B212)</f>
        <v>5</v>
      </c>
      <c r="C208" s="21">
        <f t="shared" ref="C208:F208" si="33">SUM(C209:C212)</f>
        <v>6.2436907E-2</v>
      </c>
      <c r="D208" s="21" t="s">
        <v>507</v>
      </c>
      <c r="E208" s="21" t="s">
        <v>507</v>
      </c>
      <c r="F208" s="39">
        <f t="shared" si="33"/>
        <v>8.5645000000000007</v>
      </c>
      <c r="H208" s="6"/>
      <c r="I208" s="7"/>
    </row>
    <row r="209" spans="1:9" ht="15" customHeight="1" x14ac:dyDescent="0.2">
      <c r="A209" s="14" t="s">
        <v>470</v>
      </c>
      <c r="B209" s="19">
        <v>1</v>
      </c>
      <c r="C209" s="22">
        <v>0.06</v>
      </c>
      <c r="D209" s="21" t="s">
        <v>507</v>
      </c>
      <c r="E209" s="21" t="s">
        <v>507</v>
      </c>
      <c r="F209" s="40">
        <v>8</v>
      </c>
      <c r="H209" s="10"/>
      <c r="I209" s="7"/>
    </row>
    <row r="210" spans="1:9" ht="15" customHeight="1" x14ac:dyDescent="0.2">
      <c r="A210" s="14" t="s">
        <v>175</v>
      </c>
      <c r="B210" s="19">
        <v>2</v>
      </c>
      <c r="C210" s="22">
        <v>2.1230630000000001E-3</v>
      </c>
      <c r="D210" s="21" t="s">
        <v>507</v>
      </c>
      <c r="E210" s="21" t="s">
        <v>507</v>
      </c>
      <c r="F210" s="40">
        <v>0.50249999999999995</v>
      </c>
      <c r="H210" s="10"/>
      <c r="I210" s="7"/>
    </row>
    <row r="211" spans="1:9" ht="15" customHeight="1" x14ac:dyDescent="0.2">
      <c r="A211" s="14" t="s">
        <v>176</v>
      </c>
      <c r="B211" s="19">
        <v>1</v>
      </c>
      <c r="C211" s="22">
        <v>1.8461399999999999E-4</v>
      </c>
      <c r="D211" s="21" t="s">
        <v>507</v>
      </c>
      <c r="E211" s="21" t="s">
        <v>507</v>
      </c>
      <c r="F211" s="40">
        <v>1.2E-2</v>
      </c>
      <c r="H211" s="10"/>
      <c r="I211" s="7"/>
    </row>
    <row r="212" spans="1:9" ht="15" customHeight="1" x14ac:dyDescent="0.2">
      <c r="A212" s="14" t="s">
        <v>177</v>
      </c>
      <c r="B212" s="19">
        <v>1</v>
      </c>
      <c r="C212" s="22">
        <v>1.2923000000000001E-4</v>
      </c>
      <c r="D212" s="21" t="s">
        <v>507</v>
      </c>
      <c r="E212" s="21" t="s">
        <v>507</v>
      </c>
      <c r="F212" s="40">
        <v>0.05</v>
      </c>
      <c r="H212" s="10"/>
      <c r="I212" s="7"/>
    </row>
    <row r="213" spans="1:9" ht="21" customHeight="1" x14ac:dyDescent="0.2">
      <c r="A213" s="8" t="s">
        <v>178</v>
      </c>
      <c r="B213" s="18">
        <f>B214+B223+B231</f>
        <v>310</v>
      </c>
      <c r="C213" s="21">
        <f t="shared" ref="C213:F213" si="34">C214+C223+C231</f>
        <v>1.4541868209999997</v>
      </c>
      <c r="D213" s="21">
        <f t="shared" si="34"/>
        <v>1.30676787E-2</v>
      </c>
      <c r="E213" s="21">
        <f>E231</f>
        <v>9.2307000000000009E-5</v>
      </c>
      <c r="F213" s="39">
        <f t="shared" si="34"/>
        <v>65.144500000000022</v>
      </c>
      <c r="H213" s="6"/>
      <c r="I213" s="7"/>
    </row>
    <row r="214" spans="1:9" ht="21" customHeight="1" x14ac:dyDescent="0.2">
      <c r="A214" s="13" t="s">
        <v>179</v>
      </c>
      <c r="B214" s="18">
        <f>SUM(B215:B222)</f>
        <v>42</v>
      </c>
      <c r="C214" s="21">
        <f t="shared" ref="C214:F214" si="35">SUM(C215:C222)</f>
        <v>8.0639865999999991E-2</v>
      </c>
      <c r="D214" s="21">
        <f t="shared" si="35"/>
        <v>9.999999999999998E-4</v>
      </c>
      <c r="E214" s="21" t="s">
        <v>507</v>
      </c>
      <c r="F214" s="39">
        <f t="shared" si="35"/>
        <v>16.256500000000003</v>
      </c>
      <c r="H214" s="6"/>
      <c r="I214" s="7"/>
    </row>
    <row r="215" spans="1:9" ht="15" customHeight="1" x14ac:dyDescent="0.2">
      <c r="A215" s="14" t="s">
        <v>471</v>
      </c>
      <c r="B215" s="19">
        <v>2</v>
      </c>
      <c r="C215" s="22">
        <v>2.3999850000000003E-3</v>
      </c>
      <c r="D215" s="21" t="s">
        <v>507</v>
      </c>
      <c r="E215" s="21" t="s">
        <v>507</v>
      </c>
      <c r="F215" s="40">
        <v>0.3</v>
      </c>
      <c r="H215" s="10"/>
      <c r="I215" s="7"/>
    </row>
    <row r="216" spans="1:9" ht="15" customHeight="1" x14ac:dyDescent="0.2">
      <c r="A216" s="14" t="s">
        <v>180</v>
      </c>
      <c r="B216" s="19">
        <v>1</v>
      </c>
      <c r="C216" s="22">
        <v>0.03</v>
      </c>
      <c r="D216" s="22">
        <v>9.999999999999998E-4</v>
      </c>
      <c r="E216" s="21" t="s">
        <v>507</v>
      </c>
      <c r="F216" s="40" t="s">
        <v>507</v>
      </c>
      <c r="H216" s="10"/>
      <c r="I216" s="7"/>
    </row>
    <row r="217" spans="1:9" ht="15" customHeight="1" x14ac:dyDescent="0.2">
      <c r="A217" s="14" t="s">
        <v>179</v>
      </c>
      <c r="B217" s="19">
        <v>6</v>
      </c>
      <c r="C217" s="22">
        <v>3.0744548000000003E-2</v>
      </c>
      <c r="D217" s="21" t="s">
        <v>507</v>
      </c>
      <c r="E217" s="21" t="s">
        <v>507</v>
      </c>
      <c r="F217" s="40">
        <v>15</v>
      </c>
      <c r="H217" s="10"/>
      <c r="I217" s="7"/>
    </row>
    <row r="218" spans="1:9" ht="15" customHeight="1" x14ac:dyDescent="0.2">
      <c r="A218" s="14" t="s">
        <v>181</v>
      </c>
      <c r="B218" s="19">
        <v>3</v>
      </c>
      <c r="C218" s="22">
        <v>1.5692200000000001E-3</v>
      </c>
      <c r="D218" s="21" t="s">
        <v>507</v>
      </c>
      <c r="E218" s="21" t="s">
        <v>507</v>
      </c>
      <c r="F218" s="40">
        <v>0.25</v>
      </c>
      <c r="H218" s="10"/>
      <c r="I218" s="7"/>
    </row>
    <row r="219" spans="1:9" ht="15" customHeight="1" x14ac:dyDescent="0.2">
      <c r="A219" s="14" t="s">
        <v>182</v>
      </c>
      <c r="B219" s="19">
        <v>4</v>
      </c>
      <c r="C219" s="22">
        <v>2.2153699999999999E-3</v>
      </c>
      <c r="D219" s="21" t="s">
        <v>507</v>
      </c>
      <c r="E219" s="21" t="s">
        <v>507</v>
      </c>
      <c r="F219" s="40">
        <v>0.1</v>
      </c>
      <c r="H219" s="10"/>
      <c r="I219" s="7"/>
    </row>
    <row r="220" spans="1:9" ht="15" customHeight="1" x14ac:dyDescent="0.2">
      <c r="A220" s="14" t="s">
        <v>183</v>
      </c>
      <c r="B220" s="19">
        <v>4</v>
      </c>
      <c r="C220" s="22">
        <v>7.1999399999999995E-4</v>
      </c>
      <c r="D220" s="21" t="s">
        <v>507</v>
      </c>
      <c r="E220" s="21" t="s">
        <v>507</v>
      </c>
      <c r="F220" s="40">
        <v>0.13</v>
      </c>
      <c r="H220" s="10"/>
      <c r="I220" s="7"/>
    </row>
    <row r="221" spans="1:9" ht="15" customHeight="1" x14ac:dyDescent="0.2">
      <c r="A221" s="14" t="s">
        <v>184</v>
      </c>
      <c r="B221" s="19">
        <v>18</v>
      </c>
      <c r="C221" s="22">
        <v>2.8430579999999999E-3</v>
      </c>
      <c r="D221" s="21" t="s">
        <v>507</v>
      </c>
      <c r="E221" s="21" t="s">
        <v>507</v>
      </c>
      <c r="F221" s="40">
        <v>0.33650000000000008</v>
      </c>
      <c r="H221" s="10"/>
      <c r="I221" s="7"/>
    </row>
    <row r="222" spans="1:9" ht="15" customHeight="1" x14ac:dyDescent="0.2">
      <c r="A222" s="14" t="s">
        <v>185</v>
      </c>
      <c r="B222" s="19">
        <v>4</v>
      </c>
      <c r="C222" s="22">
        <v>1.0147691E-2</v>
      </c>
      <c r="D222" s="21" t="s">
        <v>507</v>
      </c>
      <c r="E222" s="21" t="s">
        <v>507</v>
      </c>
      <c r="F222" s="40">
        <v>0.14000000000000001</v>
      </c>
      <c r="H222" s="10"/>
      <c r="I222" s="7"/>
    </row>
    <row r="223" spans="1:9" ht="21" customHeight="1" x14ac:dyDescent="0.2">
      <c r="A223" s="13" t="s">
        <v>186</v>
      </c>
      <c r="B223" s="18">
        <f>SUM(B224:B230)</f>
        <v>76</v>
      </c>
      <c r="C223" s="21">
        <f t="shared" ref="C223:F223" si="36">SUM(C224:C230)</f>
        <v>1.0532244589999997</v>
      </c>
      <c r="D223" s="21">
        <f t="shared" si="36"/>
        <v>1.0923071000000001E-2</v>
      </c>
      <c r="E223" s="21" t="s">
        <v>507</v>
      </c>
      <c r="F223" s="39">
        <f t="shared" si="36"/>
        <v>18.745000000000005</v>
      </c>
      <c r="H223" s="6"/>
      <c r="I223" s="7"/>
    </row>
    <row r="224" spans="1:9" ht="15" customHeight="1" x14ac:dyDescent="0.2">
      <c r="A224" s="14" t="s">
        <v>472</v>
      </c>
      <c r="B224" s="19">
        <v>3</v>
      </c>
      <c r="C224" s="22">
        <v>4.0614999999999998E-4</v>
      </c>
      <c r="D224" s="21" t="s">
        <v>507</v>
      </c>
      <c r="E224" s="21" t="s">
        <v>507</v>
      </c>
      <c r="F224" s="40">
        <v>0.06</v>
      </c>
      <c r="H224" s="10"/>
      <c r="I224" s="7"/>
    </row>
    <row r="225" spans="1:9" ht="15" customHeight="1" x14ac:dyDescent="0.2">
      <c r="A225" s="14" t="s">
        <v>187</v>
      </c>
      <c r="B225" s="19">
        <v>4</v>
      </c>
      <c r="C225" s="22">
        <v>1.0707630000000002E-3</v>
      </c>
      <c r="D225" s="21" t="s">
        <v>507</v>
      </c>
      <c r="E225" s="21" t="s">
        <v>507</v>
      </c>
      <c r="F225" s="40">
        <v>0.04</v>
      </c>
      <c r="H225" s="10"/>
      <c r="I225" s="7"/>
    </row>
    <row r="226" spans="1:9" ht="15" customHeight="1" x14ac:dyDescent="0.2">
      <c r="A226" s="14" t="s">
        <v>188</v>
      </c>
      <c r="B226" s="19">
        <v>1</v>
      </c>
      <c r="C226" s="22">
        <v>1.107685E-3</v>
      </c>
      <c r="D226" s="21" t="s">
        <v>507</v>
      </c>
      <c r="E226" s="21" t="s">
        <v>507</v>
      </c>
      <c r="F226" s="40" t="s">
        <v>507</v>
      </c>
      <c r="H226" s="10"/>
      <c r="I226" s="7"/>
    </row>
    <row r="227" spans="1:9" ht="15" customHeight="1" x14ac:dyDescent="0.2">
      <c r="A227" s="14" t="s">
        <v>186</v>
      </c>
      <c r="B227" s="19">
        <v>3</v>
      </c>
      <c r="C227" s="22">
        <v>8.3076299999999988E-4</v>
      </c>
      <c r="D227" s="21" t="s">
        <v>507</v>
      </c>
      <c r="E227" s="21" t="s">
        <v>507</v>
      </c>
      <c r="F227" s="40">
        <v>0.2</v>
      </c>
      <c r="H227" s="10"/>
      <c r="I227" s="7"/>
    </row>
    <row r="228" spans="1:9" ht="15" customHeight="1" x14ac:dyDescent="0.2">
      <c r="A228" s="14" t="s">
        <v>189</v>
      </c>
      <c r="B228" s="19">
        <v>1</v>
      </c>
      <c r="C228" s="22">
        <v>5.5383999999999997E-5</v>
      </c>
      <c r="D228" s="21" t="s">
        <v>507</v>
      </c>
      <c r="E228" s="21" t="s">
        <v>507</v>
      </c>
      <c r="F228" s="40">
        <v>0.1</v>
      </c>
      <c r="H228" s="10"/>
      <c r="I228" s="7"/>
    </row>
    <row r="229" spans="1:9" ht="15" customHeight="1" x14ac:dyDescent="0.2">
      <c r="A229" s="14" t="s">
        <v>190</v>
      </c>
      <c r="B229" s="19">
        <v>14</v>
      </c>
      <c r="C229" s="22">
        <v>1.0022338289999997</v>
      </c>
      <c r="D229" s="21" t="s">
        <v>507</v>
      </c>
      <c r="E229" s="21" t="s">
        <v>507</v>
      </c>
      <c r="F229" s="40">
        <v>7.6099999999999985</v>
      </c>
      <c r="H229" s="10"/>
      <c r="I229" s="7"/>
    </row>
    <row r="230" spans="1:9" ht="15" customHeight="1" x14ac:dyDescent="0.2">
      <c r="A230" s="14" t="s">
        <v>191</v>
      </c>
      <c r="B230" s="19">
        <v>50</v>
      </c>
      <c r="C230" s="22">
        <v>4.7519884999999998E-2</v>
      </c>
      <c r="D230" s="22">
        <v>1.0923071000000001E-2</v>
      </c>
      <c r="E230" s="21" t="s">
        <v>507</v>
      </c>
      <c r="F230" s="40">
        <v>10.735000000000007</v>
      </c>
      <c r="H230" s="10"/>
      <c r="I230" s="7"/>
    </row>
    <row r="231" spans="1:9" ht="21" customHeight="1" x14ac:dyDescent="0.2">
      <c r="A231" s="13" t="s">
        <v>192</v>
      </c>
      <c r="B231" s="18">
        <f>SUM(B232:B238)</f>
        <v>192</v>
      </c>
      <c r="C231" s="21">
        <f t="shared" ref="C231:F231" si="37">SUM(C232:C238)</f>
        <v>0.32032249599999996</v>
      </c>
      <c r="D231" s="21">
        <f t="shared" si="37"/>
        <v>1.1446077E-3</v>
      </c>
      <c r="E231" s="21">
        <f t="shared" si="37"/>
        <v>9.2307000000000009E-5</v>
      </c>
      <c r="F231" s="39">
        <f t="shared" si="37"/>
        <v>30.143000000000008</v>
      </c>
      <c r="H231" s="6"/>
      <c r="I231" s="7"/>
    </row>
    <row r="232" spans="1:9" ht="15" customHeight="1" x14ac:dyDescent="0.2">
      <c r="A232" s="14" t="s">
        <v>193</v>
      </c>
      <c r="B232" s="19">
        <v>6</v>
      </c>
      <c r="C232" s="22">
        <v>6.1513836000000002E-2</v>
      </c>
      <c r="D232" s="21" t="s">
        <v>507</v>
      </c>
      <c r="E232" s="21" t="s">
        <v>507</v>
      </c>
      <c r="F232" s="40">
        <v>0.45000000000000007</v>
      </c>
      <c r="H232" s="10"/>
      <c r="I232" s="7"/>
    </row>
    <row r="233" spans="1:9" ht="15" customHeight="1" x14ac:dyDescent="0.2">
      <c r="A233" s="14" t="s">
        <v>194</v>
      </c>
      <c r="B233" s="19">
        <v>6</v>
      </c>
      <c r="C233" s="22">
        <v>4.2276659999999997E-3</v>
      </c>
      <c r="D233" s="22">
        <v>8.3076390000000008E-4</v>
      </c>
      <c r="E233" s="21" t="s">
        <v>507</v>
      </c>
      <c r="F233" s="40">
        <v>0.28000000000000003</v>
      </c>
      <c r="H233" s="10"/>
      <c r="I233" s="7"/>
    </row>
    <row r="234" spans="1:9" ht="15" customHeight="1" x14ac:dyDescent="0.2">
      <c r="A234" s="14" t="s">
        <v>195</v>
      </c>
      <c r="B234" s="19">
        <v>14</v>
      </c>
      <c r="C234" s="22">
        <v>1.2498382999999998E-2</v>
      </c>
      <c r="D234" s="21" t="s">
        <v>507</v>
      </c>
      <c r="E234" s="21" t="s">
        <v>507</v>
      </c>
      <c r="F234" s="40">
        <v>1.3699999999999999</v>
      </c>
      <c r="H234" s="10"/>
      <c r="I234" s="7"/>
    </row>
    <row r="235" spans="1:9" ht="15" customHeight="1" x14ac:dyDescent="0.2">
      <c r="A235" s="14" t="s">
        <v>196</v>
      </c>
      <c r="B235" s="19">
        <v>8</v>
      </c>
      <c r="C235" s="22">
        <v>3.0276729999999998E-3</v>
      </c>
      <c r="D235" s="21" t="s">
        <v>507</v>
      </c>
      <c r="E235" s="21" t="s">
        <v>507</v>
      </c>
      <c r="F235" s="40">
        <v>4.2050000000000001</v>
      </c>
      <c r="H235" s="10"/>
      <c r="I235" s="7"/>
    </row>
    <row r="236" spans="1:9" ht="15" customHeight="1" x14ac:dyDescent="0.2">
      <c r="A236" s="14" t="s">
        <v>197</v>
      </c>
      <c r="B236" s="19">
        <v>47</v>
      </c>
      <c r="C236" s="22">
        <v>0.18646757899999997</v>
      </c>
      <c r="D236" s="22">
        <v>3.1384379999999996E-4</v>
      </c>
      <c r="E236" s="21" t="s">
        <v>507</v>
      </c>
      <c r="F236" s="40">
        <v>7.42</v>
      </c>
      <c r="H236" s="10"/>
      <c r="I236" s="7"/>
    </row>
    <row r="237" spans="1:9" ht="15" customHeight="1" x14ac:dyDescent="0.2">
      <c r="A237" s="14" t="s">
        <v>192</v>
      </c>
      <c r="B237" s="19">
        <v>49</v>
      </c>
      <c r="C237" s="22">
        <v>1.7981425000000002E-2</v>
      </c>
      <c r="D237" s="21" t="s">
        <v>507</v>
      </c>
      <c r="E237" s="21" t="s">
        <v>507</v>
      </c>
      <c r="F237" s="40">
        <v>2.0700000000000007</v>
      </c>
      <c r="H237" s="10"/>
      <c r="I237" s="7"/>
    </row>
    <row r="238" spans="1:9" ht="15" customHeight="1" x14ac:dyDescent="0.2">
      <c r="A238" s="14" t="s">
        <v>198</v>
      </c>
      <c r="B238" s="19">
        <v>62</v>
      </c>
      <c r="C238" s="22">
        <v>3.4605933999999998E-2</v>
      </c>
      <c r="D238" s="21" t="s">
        <v>507</v>
      </c>
      <c r="E238" s="22">
        <v>9.2307000000000009E-5</v>
      </c>
      <c r="F238" s="40">
        <v>14.348000000000006</v>
      </c>
      <c r="H238" s="10"/>
      <c r="I238" s="7"/>
    </row>
    <row r="239" spans="1:9" ht="21" customHeight="1" x14ac:dyDescent="0.2">
      <c r="A239" s="8" t="s">
        <v>199</v>
      </c>
      <c r="B239" s="18">
        <f>SUM(B240+B244+B252+B260+B266+B270+B278)</f>
        <v>184</v>
      </c>
      <c r="C239" s="21">
        <v>5.7091623710000015</v>
      </c>
      <c r="D239" s="21">
        <v>6.8307207142857189E-4</v>
      </c>
      <c r="E239" s="21" t="s">
        <v>507</v>
      </c>
      <c r="F239" s="39">
        <v>541.49239999999986</v>
      </c>
      <c r="H239" s="6"/>
      <c r="I239" s="7"/>
    </row>
    <row r="240" spans="1:9" ht="21" customHeight="1" x14ac:dyDescent="0.2">
      <c r="A240" s="13" t="s">
        <v>200</v>
      </c>
      <c r="B240" s="18">
        <f>SUM(B241:B243)</f>
        <v>5</v>
      </c>
      <c r="C240" s="21">
        <f t="shared" ref="C240:F240" si="38">SUM(C241:C243)</f>
        <v>9.9691499999999991E-4</v>
      </c>
      <c r="D240" s="21">
        <f t="shared" si="38"/>
        <v>1.8461400000000002E-4</v>
      </c>
      <c r="E240" s="21" t="s">
        <v>507</v>
      </c>
      <c r="F240" s="39">
        <f t="shared" si="38"/>
        <v>0.155</v>
      </c>
      <c r="H240" s="6"/>
      <c r="I240" s="7"/>
    </row>
    <row r="241" spans="1:9" ht="15" customHeight="1" x14ac:dyDescent="0.2">
      <c r="A241" s="14" t="s">
        <v>201</v>
      </c>
      <c r="B241" s="19">
        <v>3</v>
      </c>
      <c r="C241" s="22">
        <v>6.6460999999999994E-4</v>
      </c>
      <c r="D241" s="21" t="s">
        <v>507</v>
      </c>
      <c r="E241" s="21" t="s">
        <v>507</v>
      </c>
      <c r="F241" s="40">
        <v>0.125</v>
      </c>
      <c r="H241" s="10"/>
      <c r="I241" s="7"/>
    </row>
    <row r="242" spans="1:9" ht="15" customHeight="1" x14ac:dyDescent="0.2">
      <c r="A242" s="14" t="s">
        <v>202</v>
      </c>
      <c r="B242" s="19">
        <v>1</v>
      </c>
      <c r="C242" s="22">
        <v>2.7692100000000001E-4</v>
      </c>
      <c r="D242" s="22">
        <v>1.8461400000000002E-4</v>
      </c>
      <c r="E242" s="21" t="s">
        <v>507</v>
      </c>
      <c r="F242" s="40">
        <v>0.02</v>
      </c>
      <c r="H242" s="10"/>
      <c r="I242" s="7"/>
    </row>
    <row r="243" spans="1:9" ht="15" customHeight="1" x14ac:dyDescent="0.2">
      <c r="A243" s="14" t="s">
        <v>203</v>
      </c>
      <c r="B243" s="19">
        <v>1</v>
      </c>
      <c r="C243" s="22">
        <v>5.5383999999999997E-5</v>
      </c>
      <c r="D243" s="21" t="s">
        <v>507</v>
      </c>
      <c r="E243" s="21" t="s">
        <v>507</v>
      </c>
      <c r="F243" s="40">
        <v>0.01</v>
      </c>
      <c r="H243" s="10"/>
      <c r="I243" s="7"/>
    </row>
    <row r="244" spans="1:9" ht="21" customHeight="1" x14ac:dyDescent="0.2">
      <c r="A244" s="13" t="s">
        <v>82</v>
      </c>
      <c r="B244" s="18">
        <f>SUM(B245:B251)</f>
        <v>30</v>
      </c>
      <c r="C244" s="21">
        <f t="shared" ref="C244:F244" si="39">SUM(C245:C251)</f>
        <v>2.7719875509999996</v>
      </c>
      <c r="D244" s="21">
        <f t="shared" si="39"/>
        <v>3.6922799999999998E-4</v>
      </c>
      <c r="E244" s="21" t="s">
        <v>507</v>
      </c>
      <c r="F244" s="39">
        <f t="shared" si="39"/>
        <v>241.85999999999999</v>
      </c>
      <c r="H244" s="6"/>
      <c r="I244" s="7"/>
    </row>
    <row r="245" spans="1:9" ht="15" customHeight="1" x14ac:dyDescent="0.2">
      <c r="A245" s="14" t="s">
        <v>473</v>
      </c>
      <c r="B245" s="19">
        <v>11</v>
      </c>
      <c r="C245" s="22">
        <v>3.5445909999999997E-3</v>
      </c>
      <c r="D245" s="21" t="s">
        <v>507</v>
      </c>
      <c r="E245" s="21" t="s">
        <v>507</v>
      </c>
      <c r="F245" s="40">
        <v>0.25</v>
      </c>
      <c r="H245" s="10"/>
      <c r="I245" s="7"/>
    </row>
    <row r="246" spans="1:9" ht="15" customHeight="1" x14ac:dyDescent="0.2">
      <c r="A246" s="14" t="s">
        <v>204</v>
      </c>
      <c r="B246" s="19">
        <v>2</v>
      </c>
      <c r="C246" s="22">
        <v>1.1076850000000002E-3</v>
      </c>
      <c r="D246" s="21" t="s">
        <v>507</v>
      </c>
      <c r="E246" s="21" t="s">
        <v>507</v>
      </c>
      <c r="F246" s="40">
        <v>0.01</v>
      </c>
      <c r="H246" s="10"/>
      <c r="I246" s="7"/>
    </row>
    <row r="247" spans="1:9" ht="15" customHeight="1" x14ac:dyDescent="0.2">
      <c r="A247" s="14" t="s">
        <v>205</v>
      </c>
      <c r="B247" s="19">
        <v>2</v>
      </c>
      <c r="C247" s="22">
        <v>2.0001292300000002</v>
      </c>
      <c r="D247" s="21" t="s">
        <v>507</v>
      </c>
      <c r="E247" s="21" t="s">
        <v>507</v>
      </c>
      <c r="F247" s="40">
        <v>240.03</v>
      </c>
      <c r="H247" s="10"/>
      <c r="I247" s="7"/>
    </row>
    <row r="248" spans="1:9" ht="15" customHeight="1" x14ac:dyDescent="0.2">
      <c r="A248" s="14" t="s">
        <v>206</v>
      </c>
      <c r="B248" s="19">
        <v>2</v>
      </c>
      <c r="C248" s="22">
        <v>1.4769129999999998E-3</v>
      </c>
      <c r="D248" s="21" t="s">
        <v>507</v>
      </c>
      <c r="E248" s="21" t="s">
        <v>507</v>
      </c>
      <c r="F248" s="40">
        <v>0.16999999999999998</v>
      </c>
      <c r="H248" s="10"/>
      <c r="I248" s="7"/>
    </row>
    <row r="249" spans="1:9" ht="15" customHeight="1" x14ac:dyDescent="0.2">
      <c r="A249" s="14" t="s">
        <v>207</v>
      </c>
      <c r="B249" s="19">
        <v>6</v>
      </c>
      <c r="C249" s="22">
        <v>0.51308914899999991</v>
      </c>
      <c r="D249" s="21" t="s">
        <v>507</v>
      </c>
      <c r="E249" s="21" t="s">
        <v>507</v>
      </c>
      <c r="F249" s="40">
        <v>1.1500000000000004</v>
      </c>
      <c r="H249" s="10"/>
      <c r="I249" s="7"/>
    </row>
    <row r="250" spans="1:9" ht="15" customHeight="1" x14ac:dyDescent="0.2">
      <c r="A250" s="14" t="s">
        <v>208</v>
      </c>
      <c r="B250" s="19">
        <v>6</v>
      </c>
      <c r="C250" s="22">
        <v>0.25252921400000006</v>
      </c>
      <c r="D250" s="22">
        <v>3.6922799999999998E-4</v>
      </c>
      <c r="E250" s="21" t="s">
        <v>507</v>
      </c>
      <c r="F250" s="40">
        <v>0.2</v>
      </c>
      <c r="H250" s="10"/>
      <c r="I250" s="7"/>
    </row>
    <row r="251" spans="1:9" ht="15" customHeight="1" x14ac:dyDescent="0.2">
      <c r="A251" s="14" t="s">
        <v>209</v>
      </c>
      <c r="B251" s="19">
        <v>1</v>
      </c>
      <c r="C251" s="22">
        <v>1.10769E-4</v>
      </c>
      <c r="D251" s="21" t="s">
        <v>507</v>
      </c>
      <c r="E251" s="21" t="s">
        <v>507</v>
      </c>
      <c r="F251" s="40">
        <v>0.05</v>
      </c>
      <c r="H251" s="10"/>
      <c r="I251" s="7"/>
    </row>
    <row r="252" spans="1:9" ht="21" customHeight="1" x14ac:dyDescent="0.2">
      <c r="A252" s="13" t="s">
        <v>210</v>
      </c>
      <c r="B252" s="18">
        <f>SUM(B253:B259)</f>
        <v>42</v>
      </c>
      <c r="C252" s="21">
        <f t="shared" ref="C252:F252" si="40">SUM(C253:C259)</f>
        <v>1.4244120910000004</v>
      </c>
      <c r="D252" s="21" t="s">
        <v>507</v>
      </c>
      <c r="E252" s="21" t="s">
        <v>507</v>
      </c>
      <c r="F252" s="39">
        <f t="shared" si="40"/>
        <v>74.379500000000007</v>
      </c>
      <c r="H252" s="6"/>
      <c r="I252" s="7"/>
    </row>
    <row r="253" spans="1:9" ht="15" customHeight="1" x14ac:dyDescent="0.2">
      <c r="A253" s="14" t="s">
        <v>474</v>
      </c>
      <c r="B253" s="19">
        <v>13</v>
      </c>
      <c r="C253" s="22">
        <v>1.1796849000000003E-2</v>
      </c>
      <c r="D253" s="21" t="s">
        <v>507</v>
      </c>
      <c r="E253" s="21" t="s">
        <v>507</v>
      </c>
      <c r="F253" s="40">
        <v>1.2894999999999999</v>
      </c>
      <c r="H253" s="10"/>
      <c r="I253" s="7"/>
    </row>
    <row r="254" spans="1:9" ht="15" customHeight="1" x14ac:dyDescent="0.2">
      <c r="A254" s="14" t="s">
        <v>211</v>
      </c>
      <c r="B254" s="19">
        <v>4</v>
      </c>
      <c r="C254" s="22">
        <v>0.54038768900000012</v>
      </c>
      <c r="D254" s="21" t="s">
        <v>507</v>
      </c>
      <c r="E254" s="21" t="s">
        <v>507</v>
      </c>
      <c r="F254" s="40">
        <v>26.81</v>
      </c>
      <c r="H254" s="10"/>
      <c r="I254" s="7"/>
    </row>
    <row r="255" spans="1:9" ht="15" customHeight="1" x14ac:dyDescent="0.2">
      <c r="A255" s="14" t="s">
        <v>212</v>
      </c>
      <c r="B255" s="19">
        <v>13</v>
      </c>
      <c r="C255" s="22">
        <v>0.83535990400000015</v>
      </c>
      <c r="D255" s="21" t="s">
        <v>507</v>
      </c>
      <c r="E255" s="21" t="s">
        <v>507</v>
      </c>
      <c r="F255" s="40">
        <v>20.470000000000002</v>
      </c>
      <c r="H255" s="10"/>
      <c r="I255" s="7"/>
    </row>
    <row r="256" spans="1:9" ht="15" customHeight="1" x14ac:dyDescent="0.2">
      <c r="A256" s="14" t="s">
        <v>213</v>
      </c>
      <c r="B256" s="19">
        <v>1</v>
      </c>
      <c r="C256" s="22">
        <v>5.5384270000000003E-3</v>
      </c>
      <c r="D256" s="21" t="s">
        <v>507</v>
      </c>
      <c r="E256" s="21" t="s">
        <v>507</v>
      </c>
      <c r="F256" s="40">
        <v>5</v>
      </c>
      <c r="H256" s="10"/>
      <c r="I256" s="7"/>
    </row>
    <row r="257" spans="1:9" ht="15" customHeight="1" x14ac:dyDescent="0.2">
      <c r="A257" s="14" t="s">
        <v>214</v>
      </c>
      <c r="B257" s="19">
        <v>4</v>
      </c>
      <c r="C257" s="22">
        <v>6.4614900000000005E-4</v>
      </c>
      <c r="D257" s="21" t="s">
        <v>507</v>
      </c>
      <c r="E257" s="21" t="s">
        <v>507</v>
      </c>
      <c r="F257" s="40">
        <v>0.62</v>
      </c>
      <c r="H257" s="10"/>
      <c r="I257" s="7"/>
    </row>
    <row r="258" spans="1:9" ht="15" customHeight="1" x14ac:dyDescent="0.2">
      <c r="A258" s="14" t="s">
        <v>215</v>
      </c>
      <c r="B258" s="19">
        <v>1</v>
      </c>
      <c r="C258" s="22">
        <v>0.02</v>
      </c>
      <c r="D258" s="21" t="s">
        <v>507</v>
      </c>
      <c r="E258" s="21" t="s">
        <v>507</v>
      </c>
      <c r="F258" s="40">
        <v>20</v>
      </c>
      <c r="H258" s="10"/>
      <c r="I258" s="7"/>
    </row>
    <row r="259" spans="1:9" ht="15" customHeight="1" x14ac:dyDescent="0.2">
      <c r="A259" s="14" t="s">
        <v>216</v>
      </c>
      <c r="B259" s="19">
        <v>6</v>
      </c>
      <c r="C259" s="22">
        <v>1.0683073E-2</v>
      </c>
      <c r="D259" s="21" t="s">
        <v>507</v>
      </c>
      <c r="E259" s="21" t="s">
        <v>507</v>
      </c>
      <c r="F259" s="40">
        <v>0.19</v>
      </c>
      <c r="H259" s="10"/>
      <c r="I259" s="7"/>
    </row>
    <row r="260" spans="1:9" ht="21" customHeight="1" x14ac:dyDescent="0.2">
      <c r="A260" s="13" t="s">
        <v>217</v>
      </c>
      <c r="B260" s="18">
        <f>SUM(B261:B265)</f>
        <v>52</v>
      </c>
      <c r="C260" s="21">
        <f t="shared" ref="C260:G260" si="41">SUM(C261:C265)</f>
        <v>0.25139050600000001</v>
      </c>
      <c r="D260" s="21" t="s">
        <v>507</v>
      </c>
      <c r="E260" s="21" t="s">
        <v>507</v>
      </c>
      <c r="F260" s="39">
        <f t="shared" si="41"/>
        <v>65.483000000000004</v>
      </c>
      <c r="G260" s="4">
        <f t="shared" si="41"/>
        <v>0</v>
      </c>
      <c r="H260" s="4"/>
      <c r="I260" s="7"/>
    </row>
    <row r="261" spans="1:9" ht="15" customHeight="1" x14ac:dyDescent="0.2">
      <c r="A261" s="14" t="s">
        <v>475</v>
      </c>
      <c r="B261" s="19">
        <v>26</v>
      </c>
      <c r="C261" s="22">
        <v>0.150276733</v>
      </c>
      <c r="D261" s="21" t="s">
        <v>507</v>
      </c>
      <c r="E261" s="21" t="s">
        <v>507</v>
      </c>
      <c r="F261" s="40">
        <v>18.87</v>
      </c>
      <c r="H261" s="10"/>
      <c r="I261" s="7"/>
    </row>
    <row r="262" spans="1:9" ht="15" customHeight="1" x14ac:dyDescent="0.2">
      <c r="A262" s="14" t="s">
        <v>218</v>
      </c>
      <c r="B262" s="19">
        <v>2</v>
      </c>
      <c r="C262" s="22">
        <v>5.0018461E-2</v>
      </c>
      <c r="D262" s="21" t="s">
        <v>507</v>
      </c>
      <c r="E262" s="21" t="s">
        <v>507</v>
      </c>
      <c r="F262" s="40">
        <v>12.003</v>
      </c>
      <c r="H262" s="10"/>
      <c r="I262" s="7"/>
    </row>
    <row r="263" spans="1:9" ht="15" customHeight="1" x14ac:dyDescent="0.2">
      <c r="A263" s="14" t="s">
        <v>59</v>
      </c>
      <c r="B263" s="19">
        <v>3</v>
      </c>
      <c r="C263" s="22">
        <v>2.0307499999999999E-4</v>
      </c>
      <c r="D263" s="21" t="s">
        <v>507</v>
      </c>
      <c r="E263" s="21" t="s">
        <v>507</v>
      </c>
      <c r="F263" s="40">
        <v>7.0000000000000007E-2</v>
      </c>
      <c r="H263" s="10"/>
      <c r="I263" s="7"/>
    </row>
    <row r="264" spans="1:9" ht="15" customHeight="1" x14ac:dyDescent="0.2">
      <c r="A264" s="14" t="s">
        <v>219</v>
      </c>
      <c r="B264" s="19">
        <v>11</v>
      </c>
      <c r="C264" s="22">
        <v>2.9027634000000004E-2</v>
      </c>
      <c r="D264" s="21" t="s">
        <v>507</v>
      </c>
      <c r="E264" s="21" t="s">
        <v>507</v>
      </c>
      <c r="F264" s="40">
        <v>8.34</v>
      </c>
      <c r="H264" s="10"/>
      <c r="I264" s="7"/>
    </row>
    <row r="265" spans="1:9" ht="15" customHeight="1" x14ac:dyDescent="0.2">
      <c r="A265" s="14" t="s">
        <v>220</v>
      </c>
      <c r="B265" s="19">
        <v>10</v>
      </c>
      <c r="C265" s="22">
        <v>2.1864603E-2</v>
      </c>
      <c r="D265" s="21" t="s">
        <v>507</v>
      </c>
      <c r="E265" s="21" t="s">
        <v>507</v>
      </c>
      <c r="F265" s="40">
        <v>26.200000000000003</v>
      </c>
      <c r="H265" s="10"/>
      <c r="I265" s="7"/>
    </row>
    <row r="266" spans="1:9" ht="21" customHeight="1" x14ac:dyDescent="0.2">
      <c r="A266" s="13" t="s">
        <v>221</v>
      </c>
      <c r="B266" s="18">
        <f>SUM(B267:B269)</f>
        <v>13</v>
      </c>
      <c r="C266" s="21">
        <f t="shared" ref="C266:F266" si="42">SUM(C267:C269)</f>
        <v>1.163065E-3</v>
      </c>
      <c r="D266" s="21" t="s">
        <v>507</v>
      </c>
      <c r="E266" s="21" t="s">
        <v>507</v>
      </c>
      <c r="F266" s="39">
        <f t="shared" si="42"/>
        <v>0.2671</v>
      </c>
      <c r="H266" s="6"/>
      <c r="I266" s="7"/>
    </row>
    <row r="267" spans="1:9" ht="15" customHeight="1" x14ac:dyDescent="0.2">
      <c r="A267" s="14" t="s">
        <v>476</v>
      </c>
      <c r="B267" s="19">
        <v>4</v>
      </c>
      <c r="C267" s="22">
        <v>4.0614999999999998E-4</v>
      </c>
      <c r="D267" s="21" t="s">
        <v>507</v>
      </c>
      <c r="E267" s="21" t="s">
        <v>507</v>
      </c>
      <c r="F267" s="40">
        <v>3.1E-2</v>
      </c>
      <c r="H267" s="10"/>
      <c r="I267" s="7"/>
    </row>
    <row r="268" spans="1:9" ht="15" customHeight="1" x14ac:dyDescent="0.2">
      <c r="A268" s="14" t="s">
        <v>47</v>
      </c>
      <c r="B268" s="19">
        <v>3</v>
      </c>
      <c r="C268" s="22">
        <v>4.0614999999999998E-4</v>
      </c>
      <c r="D268" s="21" t="s">
        <v>507</v>
      </c>
      <c r="E268" s="21" t="s">
        <v>507</v>
      </c>
      <c r="F268" s="40">
        <v>0.13</v>
      </c>
      <c r="H268" s="10"/>
      <c r="I268" s="7"/>
    </row>
    <row r="269" spans="1:9" ht="15" customHeight="1" x14ac:dyDescent="0.2">
      <c r="A269" s="14" t="s">
        <v>222</v>
      </c>
      <c r="B269" s="19">
        <v>6</v>
      </c>
      <c r="C269" s="22">
        <v>3.5076500000000001E-4</v>
      </c>
      <c r="D269" s="21" t="s">
        <v>507</v>
      </c>
      <c r="E269" s="21" t="s">
        <v>507</v>
      </c>
      <c r="F269" s="40">
        <v>0.1061</v>
      </c>
      <c r="H269" s="10"/>
      <c r="I269" s="7"/>
    </row>
    <row r="270" spans="1:9" ht="21" customHeight="1" x14ac:dyDescent="0.2">
      <c r="A270" s="13" t="s">
        <v>223</v>
      </c>
      <c r="B270" s="18">
        <f>SUM(B271:B277)</f>
        <v>31</v>
      </c>
      <c r="C270" s="21">
        <f t="shared" ref="C270:F270" si="43">SUM(C271:C277)</f>
        <v>1.2567937989999998</v>
      </c>
      <c r="D270" s="21">
        <f t="shared" si="43"/>
        <v>1.1076857142857145E-4</v>
      </c>
      <c r="E270" s="21" t="s">
        <v>507</v>
      </c>
      <c r="F270" s="39">
        <f t="shared" si="43"/>
        <v>158.58780000000002</v>
      </c>
      <c r="H270" s="6"/>
      <c r="I270" s="7"/>
    </row>
    <row r="271" spans="1:9" ht="15" customHeight="1" x14ac:dyDescent="0.2">
      <c r="A271" s="14" t="s">
        <v>477</v>
      </c>
      <c r="B271" s="19">
        <v>5</v>
      </c>
      <c r="C271" s="22">
        <v>1.8461299999999998E-4</v>
      </c>
      <c r="D271" s="21" t="s">
        <v>507</v>
      </c>
      <c r="E271" s="21" t="s">
        <v>507</v>
      </c>
      <c r="F271" s="40">
        <v>7.0000000000000007E-2</v>
      </c>
      <c r="H271" s="10"/>
      <c r="I271" s="7"/>
    </row>
    <row r="272" spans="1:9" ht="15" customHeight="1" x14ac:dyDescent="0.2">
      <c r="A272" s="14" t="s">
        <v>224</v>
      </c>
      <c r="B272" s="19">
        <v>3</v>
      </c>
      <c r="C272" s="22">
        <v>1.00025846</v>
      </c>
      <c r="D272" s="21" t="s">
        <v>507</v>
      </c>
      <c r="E272" s="21" t="s">
        <v>507</v>
      </c>
      <c r="F272" s="40">
        <v>150.06</v>
      </c>
      <c r="H272" s="10"/>
      <c r="I272" s="7"/>
    </row>
    <row r="273" spans="1:9" ht="15" customHeight="1" x14ac:dyDescent="0.2">
      <c r="A273" s="14" t="s">
        <v>225</v>
      </c>
      <c r="B273" s="19">
        <v>9</v>
      </c>
      <c r="C273" s="22">
        <v>2.3815230000000004E-3</v>
      </c>
      <c r="D273" s="22">
        <v>1.1076857142857145E-4</v>
      </c>
      <c r="E273" s="21" t="s">
        <v>507</v>
      </c>
      <c r="F273" s="40">
        <v>4.9999999999999996E-2</v>
      </c>
      <c r="H273" s="10"/>
      <c r="I273" s="7"/>
    </row>
    <row r="274" spans="1:9" ht="15" customHeight="1" x14ac:dyDescent="0.2">
      <c r="A274" s="14" t="s">
        <v>226</v>
      </c>
      <c r="B274" s="19">
        <v>5</v>
      </c>
      <c r="C274" s="22">
        <v>2.196908E-3</v>
      </c>
      <c r="D274" s="21" t="s">
        <v>507</v>
      </c>
      <c r="E274" s="21" t="s">
        <v>507</v>
      </c>
      <c r="F274" s="40">
        <v>0.33999999999999997</v>
      </c>
      <c r="H274" s="10"/>
      <c r="I274" s="7"/>
    </row>
    <row r="275" spans="1:9" ht="15" customHeight="1" x14ac:dyDescent="0.2">
      <c r="A275" s="14" t="s">
        <v>227</v>
      </c>
      <c r="B275" s="19">
        <v>4</v>
      </c>
      <c r="C275" s="22">
        <v>1.513836E-3</v>
      </c>
      <c r="D275" s="21" t="s">
        <v>507</v>
      </c>
      <c r="E275" s="21" t="s">
        <v>507</v>
      </c>
      <c r="F275" s="40">
        <v>2.0449999999999999</v>
      </c>
      <c r="H275" s="10"/>
      <c r="I275" s="7"/>
    </row>
    <row r="276" spans="1:9" ht="15" customHeight="1" x14ac:dyDescent="0.2">
      <c r="A276" s="14" t="s">
        <v>228</v>
      </c>
      <c r="B276" s="19">
        <v>4</v>
      </c>
      <c r="C276" s="22">
        <v>0.25023999799999996</v>
      </c>
      <c r="D276" s="21" t="s">
        <v>507</v>
      </c>
      <c r="E276" s="21" t="s">
        <v>507</v>
      </c>
      <c r="F276" s="40">
        <v>6.0200000000000005</v>
      </c>
      <c r="H276" s="10"/>
      <c r="I276" s="7"/>
    </row>
    <row r="277" spans="1:9" ht="15" customHeight="1" x14ac:dyDescent="0.2">
      <c r="A277" s="14" t="s">
        <v>229</v>
      </c>
      <c r="B277" s="19">
        <v>1</v>
      </c>
      <c r="C277" s="22">
        <v>1.8461000000000002E-5</v>
      </c>
      <c r="D277" s="21" t="s">
        <v>507</v>
      </c>
      <c r="E277" s="21" t="s">
        <v>507</v>
      </c>
      <c r="F277" s="40">
        <v>2.8000000000000004E-3</v>
      </c>
      <c r="H277" s="10"/>
      <c r="I277" s="7"/>
    </row>
    <row r="278" spans="1:9" ht="21" customHeight="1" x14ac:dyDescent="0.2">
      <c r="A278" s="13" t="s">
        <v>230</v>
      </c>
      <c r="B278" s="18">
        <f>SUM(B279:B282)</f>
        <v>11</v>
      </c>
      <c r="C278" s="21">
        <f t="shared" ref="C278:F278" si="44">SUM(C279:C282)</f>
        <v>2.4184440000000001E-3</v>
      </c>
      <c r="D278" s="21">
        <f t="shared" si="44"/>
        <v>1.8461499999999999E-5</v>
      </c>
      <c r="E278" s="21" t="s">
        <v>507</v>
      </c>
      <c r="F278" s="39">
        <f t="shared" si="44"/>
        <v>0.76000000000000023</v>
      </c>
      <c r="H278" s="6"/>
      <c r="I278" s="7"/>
    </row>
    <row r="279" spans="1:9" ht="15" customHeight="1" x14ac:dyDescent="0.2">
      <c r="A279" s="14" t="s">
        <v>478</v>
      </c>
      <c r="B279" s="19">
        <v>7</v>
      </c>
      <c r="C279" s="22">
        <v>1.1999910000000001E-3</v>
      </c>
      <c r="D279" s="22">
        <v>1.8461499999999999E-5</v>
      </c>
      <c r="E279" s="21" t="s">
        <v>507</v>
      </c>
      <c r="F279" s="40">
        <v>0.47000000000000008</v>
      </c>
      <c r="H279" s="10"/>
      <c r="I279" s="7"/>
    </row>
    <row r="280" spans="1:9" ht="15" customHeight="1" x14ac:dyDescent="0.2">
      <c r="A280" s="14" t="s">
        <v>231</v>
      </c>
      <c r="B280" s="19">
        <v>1</v>
      </c>
      <c r="C280" s="22">
        <v>9.2307100000000003E-4</v>
      </c>
      <c r="D280" s="21" t="s">
        <v>507</v>
      </c>
      <c r="E280" s="21" t="s">
        <v>507</v>
      </c>
      <c r="F280" s="40">
        <v>0.2</v>
      </c>
      <c r="H280" s="10"/>
      <c r="I280" s="7"/>
    </row>
    <row r="281" spans="1:9" ht="15" customHeight="1" x14ac:dyDescent="0.2">
      <c r="A281" s="14" t="s">
        <v>232</v>
      </c>
      <c r="B281" s="19">
        <v>1</v>
      </c>
      <c r="C281" s="22">
        <v>1.8461000000000002E-5</v>
      </c>
      <c r="D281" s="21" t="s">
        <v>507</v>
      </c>
      <c r="E281" s="21" t="s">
        <v>507</v>
      </c>
      <c r="F281" s="40">
        <v>0.05</v>
      </c>
      <c r="H281" s="10"/>
      <c r="I281" s="7"/>
    </row>
    <row r="282" spans="1:9" ht="15" customHeight="1" x14ac:dyDescent="0.2">
      <c r="A282" s="14" t="s">
        <v>233</v>
      </c>
      <c r="B282" s="19">
        <v>2</v>
      </c>
      <c r="C282" s="22">
        <v>2.7692099999999996E-4</v>
      </c>
      <c r="D282" s="21" t="s">
        <v>507</v>
      </c>
      <c r="E282" s="21" t="s">
        <v>507</v>
      </c>
      <c r="F282" s="40">
        <v>0.04</v>
      </c>
      <c r="H282" s="10"/>
      <c r="I282" s="7"/>
    </row>
    <row r="283" spans="1:9" ht="21" customHeight="1" x14ac:dyDescent="0.2">
      <c r="A283" s="8" t="s">
        <v>234</v>
      </c>
      <c r="B283" s="18">
        <f>B284+B292+B304+B316+B324+B328+B333</f>
        <v>132</v>
      </c>
      <c r="C283" s="21">
        <v>0.11186440200000003</v>
      </c>
      <c r="D283" s="21">
        <v>1.2104602324999995E-2</v>
      </c>
      <c r="E283" s="21">
        <v>9.2306999999999969E-5</v>
      </c>
      <c r="F283" s="39">
        <v>24.789300000000004</v>
      </c>
      <c r="H283" s="6"/>
      <c r="I283" s="7"/>
    </row>
    <row r="284" spans="1:9" ht="21" customHeight="1" x14ac:dyDescent="0.2">
      <c r="A284" s="13" t="s">
        <v>235</v>
      </c>
      <c r="B284" s="18">
        <f>SUM(B285:B291)</f>
        <v>13</v>
      </c>
      <c r="C284" s="21">
        <f t="shared" ref="C284:F284" si="45">SUM(C285:C291)</f>
        <v>3.1310761999999992E-2</v>
      </c>
      <c r="D284" s="21" t="s">
        <v>507</v>
      </c>
      <c r="E284" s="21" t="s">
        <v>507</v>
      </c>
      <c r="F284" s="39">
        <f t="shared" si="45"/>
        <v>8.0549999999999997</v>
      </c>
      <c r="H284" s="6"/>
      <c r="I284" s="7"/>
    </row>
    <row r="285" spans="1:9" ht="15" customHeight="1" x14ac:dyDescent="0.2">
      <c r="A285" s="14" t="s">
        <v>479</v>
      </c>
      <c r="B285" s="19">
        <v>1</v>
      </c>
      <c r="C285" s="22">
        <v>9.2306999999999996E-5</v>
      </c>
      <c r="D285" s="21" t="s">
        <v>507</v>
      </c>
      <c r="E285" s="21" t="s">
        <v>507</v>
      </c>
      <c r="F285" s="40">
        <v>7.5</v>
      </c>
      <c r="H285" s="10"/>
      <c r="I285" s="7"/>
    </row>
    <row r="286" spans="1:9" ht="15" customHeight="1" x14ac:dyDescent="0.2">
      <c r="A286" s="14" t="s">
        <v>236</v>
      </c>
      <c r="B286" s="19">
        <v>2</v>
      </c>
      <c r="C286" s="22">
        <v>1.4769199999999999E-4</v>
      </c>
      <c r="D286" s="21" t="s">
        <v>507</v>
      </c>
      <c r="E286" s="21" t="s">
        <v>507</v>
      </c>
      <c r="F286" s="40">
        <v>0.02</v>
      </c>
      <c r="H286" s="10"/>
      <c r="I286" s="7"/>
    </row>
    <row r="287" spans="1:9" ht="15" customHeight="1" x14ac:dyDescent="0.2">
      <c r="A287" s="14" t="s">
        <v>237</v>
      </c>
      <c r="B287" s="19">
        <v>1</v>
      </c>
      <c r="C287" s="22">
        <v>4.6153600000000002E-4</v>
      </c>
      <c r="D287" s="21" t="s">
        <v>507</v>
      </c>
      <c r="E287" s="21" t="s">
        <v>507</v>
      </c>
      <c r="F287" s="40">
        <v>0.02</v>
      </c>
      <c r="H287" s="10"/>
      <c r="I287" s="7"/>
    </row>
    <row r="288" spans="1:9" ht="15" customHeight="1" x14ac:dyDescent="0.2">
      <c r="A288" s="14" t="s">
        <v>238</v>
      </c>
      <c r="B288" s="19">
        <v>6</v>
      </c>
      <c r="C288" s="22">
        <v>3.0498458999999992E-2</v>
      </c>
      <c r="D288" s="21" t="s">
        <v>507</v>
      </c>
      <c r="E288" s="21" t="s">
        <v>507</v>
      </c>
      <c r="F288" s="40">
        <v>0.44499999999999995</v>
      </c>
      <c r="H288" s="10"/>
      <c r="I288" s="7"/>
    </row>
    <row r="289" spans="1:9" ht="15" customHeight="1" x14ac:dyDescent="0.2">
      <c r="A289" s="14" t="s">
        <v>239</v>
      </c>
      <c r="B289" s="19">
        <v>1</v>
      </c>
      <c r="C289" s="22">
        <v>3.6922999999999999E-5</v>
      </c>
      <c r="D289" s="21" t="s">
        <v>507</v>
      </c>
      <c r="E289" s="21" t="s">
        <v>507</v>
      </c>
      <c r="F289" s="40">
        <v>0.05</v>
      </c>
      <c r="H289" s="10"/>
      <c r="I289" s="7"/>
    </row>
    <row r="290" spans="1:9" ht="15" customHeight="1" x14ac:dyDescent="0.2">
      <c r="A290" s="14" t="s">
        <v>240</v>
      </c>
      <c r="B290" s="19">
        <v>1</v>
      </c>
      <c r="C290" s="22">
        <v>5.5383999999999997E-5</v>
      </c>
      <c r="D290" s="21" t="s">
        <v>507</v>
      </c>
      <c r="E290" s="21" t="s">
        <v>507</v>
      </c>
      <c r="F290" s="40">
        <v>0.01</v>
      </c>
      <c r="H290" s="10"/>
      <c r="I290" s="7"/>
    </row>
    <row r="291" spans="1:9" ht="15" customHeight="1" x14ac:dyDescent="0.2">
      <c r="A291" s="14" t="s">
        <v>241</v>
      </c>
      <c r="B291" s="19">
        <v>1</v>
      </c>
      <c r="C291" s="22">
        <v>1.8461000000000002E-5</v>
      </c>
      <c r="D291" s="21" t="s">
        <v>507</v>
      </c>
      <c r="E291" s="21" t="s">
        <v>507</v>
      </c>
      <c r="F291" s="40">
        <v>0.01</v>
      </c>
      <c r="H291" s="10"/>
      <c r="I291" s="7"/>
    </row>
    <row r="292" spans="1:9" ht="21" customHeight="1" x14ac:dyDescent="0.2">
      <c r="A292" s="13" t="s">
        <v>15</v>
      </c>
      <c r="B292" s="18">
        <f>SUM(B293:B303)</f>
        <v>22</v>
      </c>
      <c r="C292" s="21">
        <f t="shared" ref="C292:F292" si="46">SUM(C293:C303)</f>
        <v>2.2861519E-2</v>
      </c>
      <c r="D292" s="21">
        <f t="shared" si="46"/>
        <v>1.0996917E-2</v>
      </c>
      <c r="E292" s="21" t="s">
        <v>507</v>
      </c>
      <c r="F292" s="39">
        <f t="shared" si="46"/>
        <v>2.2552999999999992</v>
      </c>
      <c r="H292" s="6"/>
      <c r="I292" s="7"/>
    </row>
    <row r="293" spans="1:9" ht="15" customHeight="1" x14ac:dyDescent="0.2">
      <c r="A293" s="14" t="s">
        <v>480</v>
      </c>
      <c r="B293" s="19">
        <v>4</v>
      </c>
      <c r="C293" s="22">
        <v>4.4307500000000002E-4</v>
      </c>
      <c r="D293" s="21" t="s">
        <v>507</v>
      </c>
      <c r="E293" s="21" t="s">
        <v>507</v>
      </c>
      <c r="F293" s="40">
        <v>6.8000000000000005E-2</v>
      </c>
      <c r="H293" s="10"/>
      <c r="I293" s="7"/>
    </row>
    <row r="294" spans="1:9" ht="15" customHeight="1" x14ac:dyDescent="0.2">
      <c r="A294" s="14" t="s">
        <v>242</v>
      </c>
      <c r="B294" s="19">
        <v>2</v>
      </c>
      <c r="C294" s="22">
        <v>1.0276921000000001E-2</v>
      </c>
      <c r="D294" s="22">
        <v>2.7692100000000001E-4</v>
      </c>
      <c r="E294" s="21" t="s">
        <v>507</v>
      </c>
      <c r="F294" s="40">
        <v>2</v>
      </c>
      <c r="H294" s="10"/>
      <c r="I294" s="7"/>
    </row>
    <row r="295" spans="1:9" ht="15" customHeight="1" x14ac:dyDescent="0.2">
      <c r="A295" s="14" t="s">
        <v>243</v>
      </c>
      <c r="B295" s="19">
        <v>3</v>
      </c>
      <c r="C295" s="22">
        <v>2.2153599999999999E-4</v>
      </c>
      <c r="D295" s="21" t="s">
        <v>507</v>
      </c>
      <c r="E295" s="21" t="s">
        <v>507</v>
      </c>
      <c r="F295" s="40">
        <v>0.05</v>
      </c>
      <c r="H295" s="10"/>
      <c r="I295" s="7"/>
    </row>
    <row r="296" spans="1:9" ht="15" customHeight="1" x14ac:dyDescent="0.2">
      <c r="A296" s="14" t="s">
        <v>244</v>
      </c>
      <c r="B296" s="19">
        <v>1</v>
      </c>
      <c r="C296" s="22">
        <v>5.5383999999999997E-5</v>
      </c>
      <c r="D296" s="21" t="s">
        <v>507</v>
      </c>
      <c r="E296" s="21" t="s">
        <v>507</v>
      </c>
      <c r="F296" s="40">
        <v>5.0000000000000001E-3</v>
      </c>
      <c r="H296" s="10"/>
      <c r="I296" s="7"/>
    </row>
    <row r="297" spans="1:9" ht="15" customHeight="1" x14ac:dyDescent="0.2">
      <c r="A297" s="14" t="s">
        <v>245</v>
      </c>
      <c r="B297" s="19">
        <v>1</v>
      </c>
      <c r="C297" s="22">
        <v>7.3845999999999997E-5</v>
      </c>
      <c r="D297" s="21" t="s">
        <v>507</v>
      </c>
      <c r="E297" s="21" t="s">
        <v>507</v>
      </c>
      <c r="F297" s="40">
        <v>0.01</v>
      </c>
      <c r="H297" s="10"/>
      <c r="I297" s="7"/>
    </row>
    <row r="298" spans="1:9" ht="15" customHeight="1" x14ac:dyDescent="0.2">
      <c r="A298" s="14" t="s">
        <v>246</v>
      </c>
      <c r="B298" s="19">
        <v>5</v>
      </c>
      <c r="C298" s="22">
        <v>7.7537900000000009E-4</v>
      </c>
      <c r="D298" s="22">
        <v>6.4615000000000007E-4</v>
      </c>
      <c r="E298" s="21" t="s">
        <v>507</v>
      </c>
      <c r="F298" s="40">
        <v>2.23E-2</v>
      </c>
      <c r="H298" s="10"/>
      <c r="I298" s="7"/>
    </row>
    <row r="299" spans="1:9" ht="15" customHeight="1" x14ac:dyDescent="0.2">
      <c r="A299" s="14" t="s">
        <v>247</v>
      </c>
      <c r="B299" s="19">
        <v>2</v>
      </c>
      <c r="C299" s="22">
        <v>3.8769E-4</v>
      </c>
      <c r="D299" s="21" t="s">
        <v>507</v>
      </c>
      <c r="E299" s="21" t="s">
        <v>507</v>
      </c>
      <c r="F299" s="40">
        <v>7.0000000000000007E-2</v>
      </c>
      <c r="H299" s="10"/>
      <c r="I299" s="7"/>
    </row>
    <row r="300" spans="1:9" ht="15" customHeight="1" x14ac:dyDescent="0.2">
      <c r="A300" s="14" t="s">
        <v>248</v>
      </c>
      <c r="B300" s="19">
        <v>1</v>
      </c>
      <c r="C300" s="22">
        <v>1.8461399999999999E-4</v>
      </c>
      <c r="D300" s="21" t="s">
        <v>507</v>
      </c>
      <c r="E300" s="21" t="s">
        <v>507</v>
      </c>
      <c r="F300" s="40">
        <v>0.02</v>
      </c>
      <c r="H300" s="10"/>
      <c r="I300" s="7"/>
    </row>
    <row r="301" spans="1:9" ht="15" customHeight="1" x14ac:dyDescent="0.2">
      <c r="A301" s="14" t="s">
        <v>249</v>
      </c>
      <c r="B301" s="19">
        <v>1</v>
      </c>
      <c r="C301" s="22">
        <v>7.3845999999999997E-5</v>
      </c>
      <c r="D301" s="22">
        <v>7.3845999999999997E-5</v>
      </c>
      <c r="E301" s="21" t="s">
        <v>507</v>
      </c>
      <c r="F301" s="40" t="s">
        <v>507</v>
      </c>
      <c r="H301" s="10"/>
      <c r="I301" s="7"/>
    </row>
    <row r="302" spans="1:9" ht="15" customHeight="1" x14ac:dyDescent="0.2">
      <c r="A302" s="14" t="s">
        <v>250</v>
      </c>
      <c r="B302" s="19">
        <v>1</v>
      </c>
      <c r="C302" s="22">
        <v>0.01</v>
      </c>
      <c r="D302" s="22">
        <v>0.01</v>
      </c>
      <c r="E302" s="21" t="s">
        <v>507</v>
      </c>
      <c r="F302" s="40" t="s">
        <v>507</v>
      </c>
      <c r="H302" s="10"/>
      <c r="I302" s="7"/>
    </row>
    <row r="303" spans="1:9" ht="15" customHeight="1" x14ac:dyDescent="0.2">
      <c r="A303" s="14" t="s">
        <v>251</v>
      </c>
      <c r="B303" s="19">
        <v>1</v>
      </c>
      <c r="C303" s="22">
        <v>3.6922799999999998E-4</v>
      </c>
      <c r="D303" s="21" t="s">
        <v>507</v>
      </c>
      <c r="E303" s="21" t="s">
        <v>507</v>
      </c>
      <c r="F303" s="40">
        <v>0.01</v>
      </c>
      <c r="H303" s="10"/>
      <c r="I303" s="7"/>
    </row>
    <row r="304" spans="1:9" ht="21" customHeight="1" x14ac:dyDescent="0.2">
      <c r="A304" s="13" t="s">
        <v>234</v>
      </c>
      <c r="B304" s="18">
        <f>SUM(B305:B315)</f>
        <v>23</v>
      </c>
      <c r="C304" s="21">
        <f t="shared" ref="C304:F304" si="47">SUM(C305:C315)</f>
        <v>5.2245789999999992E-3</v>
      </c>
      <c r="D304" s="21">
        <f t="shared" si="47"/>
        <v>2.7692100000000001E-4</v>
      </c>
      <c r="E304" s="21" t="s">
        <v>507</v>
      </c>
      <c r="F304" s="39">
        <f t="shared" si="47"/>
        <v>0.78000000000000014</v>
      </c>
      <c r="H304" s="6"/>
      <c r="I304" s="7"/>
    </row>
    <row r="305" spans="1:9" ht="15" customHeight="1" x14ac:dyDescent="0.2">
      <c r="A305" s="14" t="s">
        <v>481</v>
      </c>
      <c r="B305" s="19">
        <v>3</v>
      </c>
      <c r="C305" s="22">
        <v>1.2922899999999999E-4</v>
      </c>
      <c r="D305" s="21" t="s">
        <v>507</v>
      </c>
      <c r="E305" s="21" t="s">
        <v>507</v>
      </c>
      <c r="F305" s="40">
        <v>1.4999999999999999E-2</v>
      </c>
      <c r="H305" s="10"/>
      <c r="I305" s="7"/>
    </row>
    <row r="306" spans="1:9" ht="15" customHeight="1" x14ac:dyDescent="0.2">
      <c r="A306" s="14" t="s">
        <v>102</v>
      </c>
      <c r="B306" s="19">
        <v>2</v>
      </c>
      <c r="C306" s="22">
        <v>3.1384399999999997E-4</v>
      </c>
      <c r="D306" s="21" t="s">
        <v>507</v>
      </c>
      <c r="E306" s="21" t="s">
        <v>507</v>
      </c>
      <c r="F306" s="40">
        <v>0.02</v>
      </c>
      <c r="H306" s="10"/>
      <c r="I306" s="7"/>
    </row>
    <row r="307" spans="1:9" ht="15" customHeight="1" x14ac:dyDescent="0.2">
      <c r="A307" s="14" t="s">
        <v>252</v>
      </c>
      <c r="B307" s="19">
        <v>1</v>
      </c>
      <c r="C307" s="22">
        <v>5.5383999999999997E-5</v>
      </c>
      <c r="D307" s="21" t="s">
        <v>507</v>
      </c>
      <c r="E307" s="21" t="s">
        <v>507</v>
      </c>
      <c r="F307" s="40">
        <v>0.01</v>
      </c>
      <c r="H307" s="10"/>
      <c r="I307" s="7"/>
    </row>
    <row r="308" spans="1:9" ht="15" customHeight="1" x14ac:dyDescent="0.2">
      <c r="A308" s="14" t="s">
        <v>253</v>
      </c>
      <c r="B308" s="19">
        <v>3</v>
      </c>
      <c r="C308" s="22">
        <v>2.0307559999999999E-3</v>
      </c>
      <c r="D308" s="21" t="s">
        <v>507</v>
      </c>
      <c r="E308" s="21" t="s">
        <v>507</v>
      </c>
      <c r="F308" s="40">
        <v>0.12</v>
      </c>
      <c r="H308" s="10"/>
      <c r="I308" s="7"/>
    </row>
    <row r="309" spans="1:9" ht="15" customHeight="1" x14ac:dyDescent="0.2">
      <c r="A309" s="14" t="s">
        <v>254</v>
      </c>
      <c r="B309" s="19">
        <v>2</v>
      </c>
      <c r="C309" s="22">
        <v>1.1076799999999999E-4</v>
      </c>
      <c r="D309" s="21" t="s">
        <v>507</v>
      </c>
      <c r="E309" s="21" t="s">
        <v>507</v>
      </c>
      <c r="F309" s="40">
        <v>0.11000000000000001</v>
      </c>
      <c r="H309" s="10"/>
      <c r="I309" s="7"/>
    </row>
    <row r="310" spans="1:9" ht="15" customHeight="1" x14ac:dyDescent="0.2">
      <c r="A310" s="14" t="s">
        <v>255</v>
      </c>
      <c r="B310" s="19">
        <v>4</v>
      </c>
      <c r="C310" s="22">
        <v>8.8614800000000001E-4</v>
      </c>
      <c r="D310" s="22">
        <v>2.7692100000000001E-4</v>
      </c>
      <c r="E310" s="21" t="s">
        <v>507</v>
      </c>
      <c r="F310" s="40">
        <v>0.28500000000000003</v>
      </c>
      <c r="H310" s="10"/>
      <c r="I310" s="7"/>
    </row>
    <row r="311" spans="1:9" ht="15" customHeight="1" x14ac:dyDescent="0.2">
      <c r="A311" s="14" t="s">
        <v>228</v>
      </c>
      <c r="B311" s="19">
        <v>1</v>
      </c>
      <c r="C311" s="22">
        <v>7.3845999999999997E-5</v>
      </c>
      <c r="D311" s="21" t="s">
        <v>507</v>
      </c>
      <c r="E311" s="21" t="s">
        <v>507</v>
      </c>
      <c r="F311" s="40">
        <v>0.02</v>
      </c>
      <c r="H311" s="10"/>
      <c r="I311" s="7"/>
    </row>
    <row r="312" spans="1:9" ht="15" customHeight="1" x14ac:dyDescent="0.2">
      <c r="A312" s="14" t="s">
        <v>256</v>
      </c>
      <c r="B312" s="19">
        <v>1</v>
      </c>
      <c r="C312" s="22">
        <v>1.8461000000000002E-5</v>
      </c>
      <c r="D312" s="21" t="s">
        <v>507</v>
      </c>
      <c r="E312" s="21" t="s">
        <v>507</v>
      </c>
      <c r="F312" s="40">
        <v>0.05</v>
      </c>
      <c r="H312" s="10"/>
      <c r="I312" s="7"/>
    </row>
    <row r="313" spans="1:9" ht="15" customHeight="1" x14ac:dyDescent="0.2">
      <c r="A313" s="14" t="s">
        <v>257</v>
      </c>
      <c r="B313" s="19">
        <v>1</v>
      </c>
      <c r="C313" s="22">
        <v>9.2306999999999996E-5</v>
      </c>
      <c r="D313" s="21" t="s">
        <v>507</v>
      </c>
      <c r="E313" s="21" t="s">
        <v>507</v>
      </c>
      <c r="F313" s="40">
        <v>0.01</v>
      </c>
      <c r="H313" s="10"/>
      <c r="I313" s="7"/>
    </row>
    <row r="314" spans="1:9" ht="15" customHeight="1" x14ac:dyDescent="0.2">
      <c r="A314" s="14" t="s">
        <v>258</v>
      </c>
      <c r="B314" s="19">
        <v>2</v>
      </c>
      <c r="C314" s="22">
        <v>2.2153699999999998E-4</v>
      </c>
      <c r="D314" s="21" t="s">
        <v>507</v>
      </c>
      <c r="E314" s="21" t="s">
        <v>507</v>
      </c>
      <c r="F314" s="40">
        <v>0.03</v>
      </c>
      <c r="H314" s="10"/>
      <c r="I314" s="7"/>
    </row>
    <row r="315" spans="1:9" ht="15" customHeight="1" x14ac:dyDescent="0.2">
      <c r="A315" s="14" t="s">
        <v>259</v>
      </c>
      <c r="B315" s="19">
        <v>3</v>
      </c>
      <c r="C315" s="22">
        <v>1.292299E-3</v>
      </c>
      <c r="D315" s="21" t="s">
        <v>507</v>
      </c>
      <c r="E315" s="21" t="s">
        <v>507</v>
      </c>
      <c r="F315" s="40">
        <v>0.11</v>
      </c>
      <c r="H315" s="10"/>
      <c r="I315" s="7"/>
    </row>
    <row r="316" spans="1:9" ht="21" customHeight="1" x14ac:dyDescent="0.2">
      <c r="A316" s="13" t="s">
        <v>260</v>
      </c>
      <c r="B316" s="18">
        <f>SUM(B317:B323)</f>
        <v>13</v>
      </c>
      <c r="C316" s="21">
        <f t="shared" ref="C316:F316" si="48">SUM(C317:C323)</f>
        <v>2.7692110000000002E-3</v>
      </c>
      <c r="D316" s="21" t="s">
        <v>507</v>
      </c>
      <c r="E316" s="21" t="s">
        <v>507</v>
      </c>
      <c r="F316" s="39">
        <f t="shared" si="48"/>
        <v>1.04</v>
      </c>
      <c r="H316" s="6"/>
      <c r="I316" s="7"/>
    </row>
    <row r="317" spans="1:9" ht="15" customHeight="1" x14ac:dyDescent="0.2">
      <c r="A317" s="14" t="s">
        <v>482</v>
      </c>
      <c r="B317" s="19">
        <v>4</v>
      </c>
      <c r="C317" s="22">
        <v>5.1691900000000002E-4</v>
      </c>
      <c r="D317" s="21" t="s">
        <v>507</v>
      </c>
      <c r="E317" s="21" t="s">
        <v>507</v>
      </c>
      <c r="F317" s="40">
        <v>0.33999999999999997</v>
      </c>
      <c r="H317" s="10"/>
      <c r="I317" s="7"/>
    </row>
    <row r="318" spans="1:9" ht="15" customHeight="1" x14ac:dyDescent="0.2">
      <c r="A318" s="14" t="s">
        <v>261</v>
      </c>
      <c r="B318" s="19">
        <v>4</v>
      </c>
      <c r="C318" s="22">
        <v>5.3538099999999992E-4</v>
      </c>
      <c r="D318" s="21" t="s">
        <v>507</v>
      </c>
      <c r="E318" s="21" t="s">
        <v>507</v>
      </c>
      <c r="F318" s="40">
        <v>0.15999999999999998</v>
      </c>
      <c r="H318" s="10"/>
      <c r="I318" s="7"/>
    </row>
    <row r="319" spans="1:9" ht="15" customHeight="1" x14ac:dyDescent="0.2">
      <c r="A319" s="14" t="s">
        <v>262</v>
      </c>
      <c r="B319" s="19">
        <v>1</v>
      </c>
      <c r="C319" s="22">
        <v>9.2307100000000003E-4</v>
      </c>
      <c r="D319" s="21" t="s">
        <v>507</v>
      </c>
      <c r="E319" s="21" t="s">
        <v>507</v>
      </c>
      <c r="F319" s="40">
        <v>0.12</v>
      </c>
      <c r="H319" s="10"/>
      <c r="I319" s="7"/>
    </row>
    <row r="320" spans="1:9" ht="15" customHeight="1" x14ac:dyDescent="0.2">
      <c r="A320" s="14" t="s">
        <v>213</v>
      </c>
      <c r="B320" s="19">
        <v>1</v>
      </c>
      <c r="C320" s="22">
        <v>1.8461000000000002E-5</v>
      </c>
      <c r="D320" s="21" t="s">
        <v>507</v>
      </c>
      <c r="E320" s="21" t="s">
        <v>507</v>
      </c>
      <c r="F320" s="40">
        <v>0.01</v>
      </c>
      <c r="H320" s="10"/>
      <c r="I320" s="7"/>
    </row>
    <row r="321" spans="1:9" ht="15" customHeight="1" x14ac:dyDescent="0.2">
      <c r="A321" s="14" t="s">
        <v>26</v>
      </c>
      <c r="B321" s="19">
        <v>1</v>
      </c>
      <c r="C321" s="22">
        <v>3.6922799999999998E-4</v>
      </c>
      <c r="D321" s="21" t="s">
        <v>507</v>
      </c>
      <c r="E321" s="21" t="s">
        <v>507</v>
      </c>
      <c r="F321" s="40">
        <v>0.3</v>
      </c>
      <c r="H321" s="10"/>
      <c r="I321" s="7"/>
    </row>
    <row r="322" spans="1:9" ht="15" customHeight="1" x14ac:dyDescent="0.2">
      <c r="A322" s="14" t="s">
        <v>263</v>
      </c>
      <c r="B322" s="19">
        <v>1</v>
      </c>
      <c r="C322" s="22">
        <v>3.6922999999999999E-5</v>
      </c>
      <c r="D322" s="21" t="s">
        <v>507</v>
      </c>
      <c r="E322" s="21" t="s">
        <v>507</v>
      </c>
      <c r="F322" s="40">
        <v>0.01</v>
      </c>
      <c r="H322" s="10"/>
      <c r="I322" s="7"/>
    </row>
    <row r="323" spans="1:9" ht="15" customHeight="1" x14ac:dyDescent="0.2">
      <c r="A323" s="14" t="s">
        <v>264</v>
      </c>
      <c r="B323" s="19">
        <v>1</v>
      </c>
      <c r="C323" s="22">
        <v>3.6922799999999998E-4</v>
      </c>
      <c r="D323" s="21" t="s">
        <v>507</v>
      </c>
      <c r="E323" s="21" t="s">
        <v>507</v>
      </c>
      <c r="F323" s="40">
        <v>0.1</v>
      </c>
      <c r="H323" s="10"/>
      <c r="I323" s="7"/>
    </row>
    <row r="324" spans="1:9" ht="21" customHeight="1" x14ac:dyDescent="0.2">
      <c r="A324" s="13" t="s">
        <v>265</v>
      </c>
      <c r="B324" s="18">
        <f>SUM(B325:B327)</f>
        <v>13</v>
      </c>
      <c r="C324" s="21">
        <f t="shared" ref="C324:F324" si="49">SUM(C325:C327)</f>
        <v>1.7366106000000003E-2</v>
      </c>
      <c r="D324" s="21">
        <f t="shared" si="49"/>
        <v>1.8461499999999998E-4</v>
      </c>
      <c r="E324" s="21" t="s">
        <v>507</v>
      </c>
      <c r="F324" s="39">
        <f t="shared" si="49"/>
        <v>0.66399999999999992</v>
      </c>
      <c r="H324" s="6"/>
      <c r="I324" s="7"/>
    </row>
    <row r="325" spans="1:9" ht="15" customHeight="1" x14ac:dyDescent="0.2">
      <c r="A325" s="14" t="s">
        <v>483</v>
      </c>
      <c r="B325" s="19">
        <v>9</v>
      </c>
      <c r="C325" s="22">
        <v>1.4006128E-2</v>
      </c>
      <c r="D325" s="22">
        <v>1.8461499999999998E-4</v>
      </c>
      <c r="E325" s="21" t="s">
        <v>507</v>
      </c>
      <c r="F325" s="40">
        <v>0.25</v>
      </c>
      <c r="H325" s="10"/>
      <c r="I325" s="7"/>
    </row>
    <row r="326" spans="1:9" ht="15" customHeight="1" x14ac:dyDescent="0.2">
      <c r="A326" s="14" t="s">
        <v>266</v>
      </c>
      <c r="B326" s="19">
        <v>3</v>
      </c>
      <c r="C326" s="22">
        <v>3.3415170000000004E-3</v>
      </c>
      <c r="D326" s="21" t="s">
        <v>507</v>
      </c>
      <c r="E326" s="21" t="s">
        <v>507</v>
      </c>
      <c r="F326" s="40">
        <v>0.41</v>
      </c>
      <c r="H326" s="10"/>
      <c r="I326" s="7"/>
    </row>
    <row r="327" spans="1:9" ht="15" customHeight="1" x14ac:dyDescent="0.2">
      <c r="A327" s="14" t="s">
        <v>267</v>
      </c>
      <c r="B327" s="19">
        <v>1</v>
      </c>
      <c r="C327" s="22">
        <v>1.8461000000000002E-5</v>
      </c>
      <c r="D327" s="21" t="s">
        <v>507</v>
      </c>
      <c r="E327" s="21" t="s">
        <v>507</v>
      </c>
      <c r="F327" s="40">
        <v>4.0000000000000001E-3</v>
      </c>
      <c r="H327" s="10"/>
      <c r="I327" s="7"/>
    </row>
    <row r="328" spans="1:9" ht="21" customHeight="1" x14ac:dyDescent="0.2">
      <c r="A328" s="13" t="s">
        <v>42</v>
      </c>
      <c r="B328" s="18">
        <f>SUM(B329:B332)</f>
        <v>25</v>
      </c>
      <c r="C328" s="21">
        <f t="shared" ref="C328:F328" si="50">SUM(C329:C332)</f>
        <v>5.1507330000000002E-3</v>
      </c>
      <c r="D328" s="21">
        <f t="shared" si="50"/>
        <v>3.1384412499999996E-4</v>
      </c>
      <c r="E328" s="21" t="s">
        <v>507</v>
      </c>
      <c r="F328" s="39">
        <f t="shared" si="50"/>
        <v>1.02</v>
      </c>
      <c r="H328" s="6"/>
      <c r="I328" s="7"/>
    </row>
    <row r="329" spans="1:9" ht="15" customHeight="1" x14ac:dyDescent="0.2">
      <c r="A329" s="14" t="s">
        <v>484</v>
      </c>
      <c r="B329" s="19">
        <v>9</v>
      </c>
      <c r="C329" s="22">
        <v>2.8430570000000004E-3</v>
      </c>
      <c r="D329" s="22">
        <v>1.6615212499999999E-4</v>
      </c>
      <c r="E329" s="21" t="s">
        <v>507</v>
      </c>
      <c r="F329" s="40">
        <v>0.30000000000000004</v>
      </c>
      <c r="H329" s="10"/>
      <c r="I329" s="7"/>
    </row>
    <row r="330" spans="1:9" ht="15" customHeight="1" x14ac:dyDescent="0.2">
      <c r="A330" s="14" t="s">
        <v>268</v>
      </c>
      <c r="B330" s="19">
        <v>2</v>
      </c>
      <c r="C330" s="22">
        <v>5.7230400000000004E-4</v>
      </c>
      <c r="D330" s="21" t="s">
        <v>507</v>
      </c>
      <c r="E330" s="21" t="s">
        <v>507</v>
      </c>
      <c r="F330" s="40">
        <v>0.31</v>
      </c>
      <c r="H330" s="10"/>
      <c r="I330" s="7"/>
    </row>
    <row r="331" spans="1:9" ht="15" customHeight="1" x14ac:dyDescent="0.2">
      <c r="A331" s="14" t="s">
        <v>269</v>
      </c>
      <c r="B331" s="19">
        <v>3</v>
      </c>
      <c r="C331" s="22">
        <v>4.0615099999999999E-4</v>
      </c>
      <c r="D331" s="22">
        <v>3.6922999999999999E-5</v>
      </c>
      <c r="E331" s="21" t="s">
        <v>507</v>
      </c>
      <c r="F331" s="40">
        <v>0.25</v>
      </c>
      <c r="H331" s="10"/>
      <c r="I331" s="7"/>
    </row>
    <row r="332" spans="1:9" ht="15" customHeight="1" x14ac:dyDescent="0.2">
      <c r="A332" s="14" t="s">
        <v>270</v>
      </c>
      <c r="B332" s="19">
        <v>11</v>
      </c>
      <c r="C332" s="22">
        <v>1.329221E-3</v>
      </c>
      <c r="D332" s="22">
        <v>1.1076899999999998E-4</v>
      </c>
      <c r="E332" s="21" t="s">
        <v>507</v>
      </c>
      <c r="F332" s="40">
        <v>0.16</v>
      </c>
      <c r="H332" s="10"/>
      <c r="I332" s="7"/>
    </row>
    <row r="333" spans="1:9" ht="21" customHeight="1" x14ac:dyDescent="0.2">
      <c r="A333" s="13" t="s">
        <v>271</v>
      </c>
      <c r="B333" s="18">
        <f>SUM(B334:B340)</f>
        <v>23</v>
      </c>
      <c r="C333" s="21">
        <f t="shared" ref="C333:F333" si="51">SUM(C334:C340)</f>
        <v>2.7181491999999995E-2</v>
      </c>
      <c r="D333" s="21">
        <f t="shared" si="51"/>
        <v>3.3230520000000004E-4</v>
      </c>
      <c r="E333" s="21">
        <f t="shared" si="51"/>
        <v>9.2306999999999996E-5</v>
      </c>
      <c r="F333" s="39">
        <f t="shared" si="51"/>
        <v>10.975</v>
      </c>
      <c r="H333" s="6"/>
      <c r="I333" s="7"/>
    </row>
    <row r="334" spans="1:9" ht="15" customHeight="1" x14ac:dyDescent="0.2">
      <c r="A334" s="14" t="s">
        <v>272</v>
      </c>
      <c r="B334" s="19">
        <v>2</v>
      </c>
      <c r="C334" s="22">
        <v>2.21537E-4</v>
      </c>
      <c r="D334" s="21" t="s">
        <v>507</v>
      </c>
      <c r="E334" s="21" t="s">
        <v>507</v>
      </c>
      <c r="F334" s="40">
        <v>0.03</v>
      </c>
      <c r="H334" s="10"/>
      <c r="I334" s="7"/>
    </row>
    <row r="335" spans="1:9" ht="15" customHeight="1" x14ac:dyDescent="0.2">
      <c r="A335" s="14" t="s">
        <v>273</v>
      </c>
      <c r="B335" s="19">
        <v>1</v>
      </c>
      <c r="C335" s="22">
        <v>3.6922999999999999E-5</v>
      </c>
      <c r="D335" s="21" t="s">
        <v>507</v>
      </c>
      <c r="E335" s="21" t="s">
        <v>507</v>
      </c>
      <c r="F335" s="40" t="s">
        <v>507</v>
      </c>
      <c r="H335" s="10"/>
      <c r="I335" s="7"/>
    </row>
    <row r="336" spans="1:9" ht="15" customHeight="1" x14ac:dyDescent="0.2">
      <c r="A336" s="14" t="s">
        <v>274</v>
      </c>
      <c r="B336" s="19">
        <v>6</v>
      </c>
      <c r="C336" s="22">
        <v>2.1403066999999998E-2</v>
      </c>
      <c r="D336" s="22">
        <v>1.8461400000000002E-4</v>
      </c>
      <c r="E336" s="21" t="s">
        <v>507</v>
      </c>
      <c r="F336" s="40">
        <v>1.6099999999999999</v>
      </c>
      <c r="H336" s="10"/>
      <c r="I336" s="7"/>
    </row>
    <row r="337" spans="1:9" ht="15" customHeight="1" x14ac:dyDescent="0.2">
      <c r="A337" s="14" t="s">
        <v>275</v>
      </c>
      <c r="B337" s="19">
        <v>1</v>
      </c>
      <c r="C337" s="22">
        <v>1.8461399999999999E-4</v>
      </c>
      <c r="D337" s="22">
        <v>5.5384199999999991E-5</v>
      </c>
      <c r="E337" s="21" t="s">
        <v>507</v>
      </c>
      <c r="F337" s="40">
        <v>0.05</v>
      </c>
      <c r="H337" s="10"/>
      <c r="I337" s="7"/>
    </row>
    <row r="338" spans="1:9" ht="15" customHeight="1" x14ac:dyDescent="0.2">
      <c r="A338" s="14" t="s">
        <v>276</v>
      </c>
      <c r="B338" s="19">
        <v>3</v>
      </c>
      <c r="C338" s="22">
        <v>2.3999900000000002E-4</v>
      </c>
      <c r="D338" s="21" t="s">
        <v>507</v>
      </c>
      <c r="E338" s="21" t="s">
        <v>507</v>
      </c>
      <c r="F338" s="40">
        <v>3.5000000000000003E-2</v>
      </c>
      <c r="H338" s="10"/>
      <c r="I338" s="7"/>
    </row>
    <row r="339" spans="1:9" ht="15" customHeight="1" x14ac:dyDescent="0.2">
      <c r="A339" s="14" t="s">
        <v>277</v>
      </c>
      <c r="B339" s="19">
        <v>8</v>
      </c>
      <c r="C339" s="22">
        <v>2.1415240000000001E-3</v>
      </c>
      <c r="D339" s="22">
        <v>9.2307000000000023E-5</v>
      </c>
      <c r="E339" s="21" t="s">
        <v>507</v>
      </c>
      <c r="F339" s="40">
        <v>2.1999999999999997</v>
      </c>
      <c r="H339" s="10"/>
      <c r="I339" s="7"/>
    </row>
    <row r="340" spans="1:9" ht="15" customHeight="1" x14ac:dyDescent="0.2">
      <c r="A340" s="14" t="s">
        <v>278</v>
      </c>
      <c r="B340" s="19">
        <v>2</v>
      </c>
      <c r="C340" s="22">
        <v>2.9538279999999999E-3</v>
      </c>
      <c r="D340" s="21" t="s">
        <v>507</v>
      </c>
      <c r="E340" s="22">
        <v>9.2306999999999996E-5</v>
      </c>
      <c r="F340" s="40">
        <v>7.05</v>
      </c>
      <c r="H340" s="10"/>
      <c r="I340" s="7"/>
    </row>
    <row r="341" spans="1:9" ht="21" customHeight="1" x14ac:dyDescent="0.2">
      <c r="A341" s="8" t="s">
        <v>279</v>
      </c>
      <c r="B341" s="18">
        <f>B342+B345+B353+B357+B376</f>
        <v>658</v>
      </c>
      <c r="C341" s="21">
        <f t="shared" ref="C341:F341" si="52">C342+C345+C353+C357+C376</f>
        <v>8.7380540839999998</v>
      </c>
      <c r="D341" s="21">
        <f>D345+D353+D357</f>
        <v>3.3274982635876624E-2</v>
      </c>
      <c r="E341" s="21" t="s">
        <v>507</v>
      </c>
      <c r="F341" s="39">
        <f t="shared" si="52"/>
        <v>1002.4085</v>
      </c>
      <c r="H341" s="6"/>
      <c r="I341" s="7"/>
    </row>
    <row r="342" spans="1:9" ht="21" customHeight="1" x14ac:dyDescent="0.2">
      <c r="A342" s="13" t="s">
        <v>280</v>
      </c>
      <c r="B342" s="18">
        <f>SUM(B343:B344)</f>
        <v>3</v>
      </c>
      <c r="C342" s="21">
        <v>7.5691699999999996E-4</v>
      </c>
      <c r="D342" s="21" t="s">
        <v>507</v>
      </c>
      <c r="E342" s="21" t="s">
        <v>507</v>
      </c>
      <c r="F342" s="39">
        <v>0.33250000000000002</v>
      </c>
      <c r="H342" s="6"/>
      <c r="I342" s="7"/>
    </row>
    <row r="343" spans="1:9" ht="15" customHeight="1" x14ac:dyDescent="0.2">
      <c r="A343" s="14" t="s">
        <v>281</v>
      </c>
      <c r="B343" s="19">
        <v>2</v>
      </c>
      <c r="C343" s="22">
        <v>7.3845599999999996E-4</v>
      </c>
      <c r="D343" s="21" t="s">
        <v>507</v>
      </c>
      <c r="E343" s="21" t="s">
        <v>507</v>
      </c>
      <c r="F343" s="40">
        <v>0.32999999999999996</v>
      </c>
      <c r="H343" s="10"/>
      <c r="I343" s="7"/>
    </row>
    <row r="344" spans="1:9" ht="15" customHeight="1" x14ac:dyDescent="0.2">
      <c r="A344" s="14" t="s">
        <v>282</v>
      </c>
      <c r="B344" s="19">
        <v>1</v>
      </c>
      <c r="C344" s="22">
        <v>1.8461000000000002E-5</v>
      </c>
      <c r="D344" s="21" t="s">
        <v>507</v>
      </c>
      <c r="E344" s="21" t="s">
        <v>507</v>
      </c>
      <c r="F344" s="40">
        <v>2.5000000000000001E-3</v>
      </c>
      <c r="H344" s="10"/>
      <c r="I344" s="7"/>
    </row>
    <row r="345" spans="1:9" ht="21" customHeight="1" x14ac:dyDescent="0.2">
      <c r="A345" s="13" t="s">
        <v>204</v>
      </c>
      <c r="B345" s="18">
        <f>SUM(B346:B352)</f>
        <v>182</v>
      </c>
      <c r="C345" s="21">
        <f t="shared" ref="C345:F345" si="53">SUM(C346:C352)</f>
        <v>7.4413718489999994</v>
      </c>
      <c r="D345" s="21">
        <f t="shared" si="53"/>
        <v>2.1373458348376624E-2</v>
      </c>
      <c r="E345" s="21" t="s">
        <v>507</v>
      </c>
      <c r="F345" s="39">
        <f t="shared" si="53"/>
        <v>879.66800000000001</v>
      </c>
      <c r="H345" s="6"/>
      <c r="I345" s="7"/>
    </row>
    <row r="346" spans="1:9" ht="15" customHeight="1" x14ac:dyDescent="0.2">
      <c r="A346" s="14" t="s">
        <v>503</v>
      </c>
      <c r="B346" s="19">
        <v>36</v>
      </c>
      <c r="C346" s="22">
        <v>4.8178407999999992E-2</v>
      </c>
      <c r="D346" s="22">
        <v>2.7692129837662339E-4</v>
      </c>
      <c r="E346" s="21" t="s">
        <v>507</v>
      </c>
      <c r="F346" s="40">
        <v>4.6429999999999998</v>
      </c>
      <c r="H346" s="10"/>
      <c r="I346" s="7"/>
    </row>
    <row r="347" spans="1:9" ht="15" customHeight="1" x14ac:dyDescent="0.2">
      <c r="A347" s="14" t="s">
        <v>283</v>
      </c>
      <c r="B347" s="19">
        <v>2</v>
      </c>
      <c r="C347" s="22">
        <v>1.4769140000000002E-3</v>
      </c>
      <c r="D347" s="21" t="s">
        <v>507</v>
      </c>
      <c r="E347" s="21" t="s">
        <v>507</v>
      </c>
      <c r="F347" s="40" t="s">
        <v>507</v>
      </c>
      <c r="H347" s="10"/>
      <c r="I347" s="7"/>
    </row>
    <row r="348" spans="1:9" ht="15" customHeight="1" x14ac:dyDescent="0.2">
      <c r="A348" s="14" t="s">
        <v>284</v>
      </c>
      <c r="B348" s="19">
        <v>7</v>
      </c>
      <c r="C348" s="22">
        <v>1.0071814940000001</v>
      </c>
      <c r="D348" s="21" t="s">
        <v>507</v>
      </c>
      <c r="E348" s="21" t="s">
        <v>507</v>
      </c>
      <c r="F348" s="40">
        <v>240.11</v>
      </c>
      <c r="H348" s="10"/>
      <c r="I348" s="7"/>
    </row>
    <row r="349" spans="1:9" ht="15" customHeight="1" x14ac:dyDescent="0.2">
      <c r="A349" s="14" t="s">
        <v>285</v>
      </c>
      <c r="B349" s="19">
        <v>8</v>
      </c>
      <c r="C349" s="22">
        <v>1.1735559E-2</v>
      </c>
      <c r="D349" s="21" t="s">
        <v>507</v>
      </c>
      <c r="E349" s="21" t="s">
        <v>507</v>
      </c>
      <c r="F349" s="40">
        <v>1.08</v>
      </c>
      <c r="H349" s="10"/>
      <c r="I349" s="7"/>
    </row>
    <row r="350" spans="1:9" ht="15" customHeight="1" x14ac:dyDescent="0.2">
      <c r="A350" s="14" t="s">
        <v>286</v>
      </c>
      <c r="B350" s="19">
        <v>1</v>
      </c>
      <c r="C350" s="22">
        <v>0.05</v>
      </c>
      <c r="D350" s="21" t="s">
        <v>507</v>
      </c>
      <c r="E350" s="21" t="s">
        <v>507</v>
      </c>
      <c r="F350" s="40">
        <v>9.4499999999999993</v>
      </c>
      <c r="H350" s="10"/>
      <c r="I350" s="7"/>
    </row>
    <row r="351" spans="1:9" ht="15" customHeight="1" x14ac:dyDescent="0.2">
      <c r="A351" s="14" t="s">
        <v>287</v>
      </c>
      <c r="B351" s="19">
        <v>35</v>
      </c>
      <c r="C351" s="22">
        <v>2.9380613619999996</v>
      </c>
      <c r="D351" s="22">
        <v>1.05961425E-3</v>
      </c>
      <c r="E351" s="21" t="s">
        <v>507</v>
      </c>
      <c r="F351" s="40">
        <v>480.6</v>
      </c>
      <c r="H351" s="10"/>
      <c r="I351" s="7"/>
    </row>
    <row r="352" spans="1:9" ht="15" customHeight="1" x14ac:dyDescent="0.2">
      <c r="A352" s="14" t="s">
        <v>288</v>
      </c>
      <c r="B352" s="19">
        <v>93</v>
      </c>
      <c r="C352" s="22">
        <v>3.384738112</v>
      </c>
      <c r="D352" s="22">
        <v>2.0036922799999999E-2</v>
      </c>
      <c r="E352" s="21" t="s">
        <v>507</v>
      </c>
      <c r="F352" s="40">
        <v>143.78499999999997</v>
      </c>
      <c r="H352" s="10"/>
      <c r="I352" s="7"/>
    </row>
    <row r="353" spans="1:9" ht="21" customHeight="1" x14ac:dyDescent="0.2">
      <c r="A353" s="13" t="s">
        <v>289</v>
      </c>
      <c r="B353" s="18">
        <f>SUM(B354:B356)</f>
        <v>7</v>
      </c>
      <c r="C353" s="21">
        <f t="shared" ref="C353:F353" si="54">SUM(C354:C356)</f>
        <v>5.5568869999999999E-3</v>
      </c>
      <c r="D353" s="21">
        <f t="shared" si="54"/>
        <v>3.6922840000000001E-4</v>
      </c>
      <c r="E353" s="21" t="s">
        <v>507</v>
      </c>
      <c r="F353" s="39">
        <f t="shared" si="54"/>
        <v>0.36000000000000004</v>
      </c>
      <c r="H353" s="6"/>
      <c r="I353" s="7"/>
    </row>
    <row r="354" spans="1:9" ht="15" customHeight="1" x14ac:dyDescent="0.2">
      <c r="A354" s="14" t="s">
        <v>485</v>
      </c>
      <c r="B354" s="19">
        <v>1</v>
      </c>
      <c r="C354" s="22">
        <v>9.2306999999999996E-5</v>
      </c>
      <c r="D354" s="21" t="s">
        <v>507</v>
      </c>
      <c r="E354" s="21" t="s">
        <v>507</v>
      </c>
      <c r="F354" s="40">
        <v>0.05</v>
      </c>
      <c r="H354" s="10"/>
      <c r="I354" s="7"/>
    </row>
    <row r="355" spans="1:9" ht="15" customHeight="1" x14ac:dyDescent="0.2">
      <c r="A355" s="14" t="s">
        <v>290</v>
      </c>
      <c r="B355" s="19">
        <v>2</v>
      </c>
      <c r="C355" s="22">
        <v>4.6153560000000001E-3</v>
      </c>
      <c r="D355" s="22">
        <v>3.6922840000000001E-4</v>
      </c>
      <c r="E355" s="21" t="s">
        <v>507</v>
      </c>
      <c r="F355" s="40">
        <v>0.03</v>
      </c>
      <c r="H355" s="10"/>
      <c r="I355" s="7"/>
    </row>
    <row r="356" spans="1:9" ht="15" customHeight="1" x14ac:dyDescent="0.2">
      <c r="A356" s="14" t="s">
        <v>291</v>
      </c>
      <c r="B356" s="19">
        <v>4</v>
      </c>
      <c r="C356" s="22">
        <v>8.4922399999999999E-4</v>
      </c>
      <c r="D356" s="21" t="s">
        <v>507</v>
      </c>
      <c r="E356" s="21" t="s">
        <v>507</v>
      </c>
      <c r="F356" s="40">
        <v>0.28000000000000003</v>
      </c>
      <c r="H356" s="10"/>
      <c r="I356" s="7"/>
    </row>
    <row r="357" spans="1:9" ht="21" customHeight="1" x14ac:dyDescent="0.2">
      <c r="A357" s="13" t="s">
        <v>279</v>
      </c>
      <c r="B357" s="18">
        <f>SUM(B358:B375)</f>
        <v>433</v>
      </c>
      <c r="C357" s="21">
        <f t="shared" ref="C357:F357" si="55">SUM(C358:C375)</f>
        <v>1.2827623280000002</v>
      </c>
      <c r="D357" s="21">
        <f t="shared" si="55"/>
        <v>1.15322958875E-2</v>
      </c>
      <c r="E357" s="21" t="s">
        <v>507</v>
      </c>
      <c r="F357" s="39">
        <f t="shared" si="55"/>
        <v>119.57299999999999</v>
      </c>
      <c r="H357" s="6"/>
      <c r="I357" s="7"/>
    </row>
    <row r="358" spans="1:9" ht="15" customHeight="1" x14ac:dyDescent="0.2">
      <c r="A358" s="14" t="s">
        <v>292</v>
      </c>
      <c r="B358" s="19">
        <v>2</v>
      </c>
      <c r="C358" s="22">
        <v>2.21537E-4</v>
      </c>
      <c r="D358" s="22">
        <v>1.4769100000000001E-4</v>
      </c>
      <c r="E358" s="21" t="s">
        <v>507</v>
      </c>
      <c r="F358" s="40">
        <v>0.01</v>
      </c>
      <c r="H358" s="10"/>
      <c r="I358" s="7"/>
    </row>
    <row r="359" spans="1:9" ht="15" customHeight="1" x14ac:dyDescent="0.2">
      <c r="A359" s="14" t="s">
        <v>293</v>
      </c>
      <c r="B359" s="19">
        <v>1</v>
      </c>
      <c r="C359" s="22">
        <v>1.8461399999999999E-4</v>
      </c>
      <c r="D359" s="21" t="s">
        <v>507</v>
      </c>
      <c r="E359" s="21" t="s">
        <v>507</v>
      </c>
      <c r="F359" s="40">
        <v>0.02</v>
      </c>
      <c r="H359" s="10"/>
      <c r="I359" s="7"/>
    </row>
    <row r="360" spans="1:9" ht="15" customHeight="1" x14ac:dyDescent="0.2">
      <c r="A360" s="14" t="s">
        <v>294</v>
      </c>
      <c r="B360" s="19">
        <v>1</v>
      </c>
      <c r="C360" s="22">
        <v>3.6922999999999999E-5</v>
      </c>
      <c r="D360" s="21" t="s">
        <v>507</v>
      </c>
      <c r="E360" s="21" t="s">
        <v>507</v>
      </c>
      <c r="F360" s="40">
        <v>0.01</v>
      </c>
      <c r="H360" s="10"/>
      <c r="I360" s="7"/>
    </row>
    <row r="361" spans="1:9" ht="15" customHeight="1" x14ac:dyDescent="0.2">
      <c r="A361" s="14" t="s">
        <v>51</v>
      </c>
      <c r="B361" s="19">
        <v>1</v>
      </c>
      <c r="C361" s="22">
        <v>7.3845999999999997E-5</v>
      </c>
      <c r="D361" s="21" t="s">
        <v>507</v>
      </c>
      <c r="E361" s="21" t="s">
        <v>507</v>
      </c>
      <c r="F361" s="40">
        <v>0.02</v>
      </c>
      <c r="H361" s="10"/>
      <c r="I361" s="7"/>
    </row>
    <row r="362" spans="1:9" ht="15" customHeight="1" x14ac:dyDescent="0.2">
      <c r="A362" s="14" t="s">
        <v>128</v>
      </c>
      <c r="B362" s="19">
        <v>12</v>
      </c>
      <c r="C362" s="22">
        <v>2.9353650000000001E-3</v>
      </c>
      <c r="D362" s="22">
        <v>1.8461400000000002E-4</v>
      </c>
      <c r="E362" s="21" t="s">
        <v>507</v>
      </c>
      <c r="F362" s="40">
        <v>0.56000000000000005</v>
      </c>
      <c r="H362" s="10"/>
      <c r="I362" s="7"/>
    </row>
    <row r="363" spans="1:9" ht="15" customHeight="1" x14ac:dyDescent="0.2">
      <c r="A363" s="14" t="s">
        <v>295</v>
      </c>
      <c r="B363" s="19">
        <v>13</v>
      </c>
      <c r="C363" s="22">
        <v>1.0892237000000001E-2</v>
      </c>
      <c r="D363" s="22">
        <v>5.5383800000000003E-5</v>
      </c>
      <c r="E363" s="21" t="s">
        <v>507</v>
      </c>
      <c r="F363" s="40">
        <v>1.25</v>
      </c>
      <c r="H363" s="10"/>
      <c r="I363" s="7"/>
    </row>
    <row r="364" spans="1:9" ht="15" customHeight="1" x14ac:dyDescent="0.2">
      <c r="A364" s="14" t="s">
        <v>296</v>
      </c>
      <c r="B364" s="19">
        <v>80</v>
      </c>
      <c r="C364" s="22">
        <v>0.15648603999999997</v>
      </c>
      <c r="D364" s="22">
        <v>1.2923010000000001E-4</v>
      </c>
      <c r="E364" s="21" t="s">
        <v>507</v>
      </c>
      <c r="F364" s="40">
        <v>9.1809999999999974</v>
      </c>
      <c r="H364" s="10"/>
      <c r="I364" s="7"/>
    </row>
    <row r="365" spans="1:9" ht="15" customHeight="1" x14ac:dyDescent="0.2">
      <c r="A365" s="14" t="s">
        <v>297</v>
      </c>
      <c r="B365" s="19">
        <v>43</v>
      </c>
      <c r="C365" s="22">
        <v>3.9913777999999997E-2</v>
      </c>
      <c r="D365" s="22">
        <v>1.0092307E-2</v>
      </c>
      <c r="E365" s="21" t="s">
        <v>507</v>
      </c>
      <c r="F365" s="40">
        <v>11.654999999999998</v>
      </c>
      <c r="H365" s="10"/>
      <c r="I365" s="7"/>
    </row>
    <row r="366" spans="1:9" ht="15" customHeight="1" x14ac:dyDescent="0.2">
      <c r="A366" s="14" t="s">
        <v>298</v>
      </c>
      <c r="B366" s="19">
        <v>15</v>
      </c>
      <c r="C366" s="22">
        <v>6.793803000000001E-3</v>
      </c>
      <c r="D366" s="22">
        <v>1.1076800000000001E-4</v>
      </c>
      <c r="E366" s="21" t="s">
        <v>507</v>
      </c>
      <c r="F366" s="40">
        <v>2.605</v>
      </c>
      <c r="H366" s="10"/>
      <c r="I366" s="7"/>
    </row>
    <row r="367" spans="1:9" ht="15" customHeight="1" x14ac:dyDescent="0.2">
      <c r="A367" s="14" t="s">
        <v>299</v>
      </c>
      <c r="B367" s="19">
        <v>22</v>
      </c>
      <c r="C367" s="22">
        <v>1.2682995000000001E-2</v>
      </c>
      <c r="D367" s="22">
        <v>3.6922800000000005E-5</v>
      </c>
      <c r="E367" s="21" t="s">
        <v>507</v>
      </c>
      <c r="F367" s="40">
        <v>3.32</v>
      </c>
      <c r="H367" s="10"/>
      <c r="I367" s="7"/>
    </row>
    <row r="368" spans="1:9" ht="15" customHeight="1" x14ac:dyDescent="0.2">
      <c r="A368" s="14" t="s">
        <v>300</v>
      </c>
      <c r="B368" s="19">
        <v>31</v>
      </c>
      <c r="C368" s="22">
        <v>3.3230539999999993E-3</v>
      </c>
      <c r="D368" s="21" t="s">
        <v>507</v>
      </c>
      <c r="E368" s="21" t="s">
        <v>507</v>
      </c>
      <c r="F368" s="40">
        <v>0.89650000000000007</v>
      </c>
      <c r="H368" s="10"/>
      <c r="I368" s="7"/>
    </row>
    <row r="369" spans="1:9" ht="15" customHeight="1" x14ac:dyDescent="0.2">
      <c r="A369" s="14" t="s">
        <v>301</v>
      </c>
      <c r="B369" s="19">
        <v>9</v>
      </c>
      <c r="C369" s="22">
        <v>8.307630000000001E-4</v>
      </c>
      <c r="D369" s="22">
        <v>3.6922666666666665E-5</v>
      </c>
      <c r="E369" s="21" t="s">
        <v>507</v>
      </c>
      <c r="F369" s="40">
        <v>0.255</v>
      </c>
      <c r="H369" s="10"/>
      <c r="I369" s="7"/>
    </row>
    <row r="370" spans="1:9" ht="15" customHeight="1" x14ac:dyDescent="0.2">
      <c r="A370" s="14" t="s">
        <v>302</v>
      </c>
      <c r="B370" s="19">
        <v>37</v>
      </c>
      <c r="C370" s="22">
        <v>4.0799720000000003E-3</v>
      </c>
      <c r="D370" s="21" t="s">
        <v>507</v>
      </c>
      <c r="E370" s="21" t="s">
        <v>507</v>
      </c>
      <c r="F370" s="40">
        <v>4.1426000000000007</v>
      </c>
      <c r="H370" s="10"/>
      <c r="I370" s="7"/>
    </row>
    <row r="371" spans="1:9" ht="15" customHeight="1" x14ac:dyDescent="0.2">
      <c r="A371" s="14" t="s">
        <v>303</v>
      </c>
      <c r="B371" s="19">
        <v>30</v>
      </c>
      <c r="C371" s="22">
        <v>1.4732214E-2</v>
      </c>
      <c r="D371" s="22">
        <v>2.7692142083333331E-4</v>
      </c>
      <c r="E371" s="21" t="s">
        <v>507</v>
      </c>
      <c r="F371" s="40">
        <v>1.7200000000000002</v>
      </c>
      <c r="H371" s="10"/>
      <c r="I371" s="7"/>
    </row>
    <row r="372" spans="1:9" ht="17.25" customHeight="1" x14ac:dyDescent="0.2">
      <c r="A372" s="14" t="s">
        <v>304</v>
      </c>
      <c r="B372" s="19">
        <v>29</v>
      </c>
      <c r="C372" s="22">
        <v>3.9692060000000012E-3</v>
      </c>
      <c r="D372" s="22">
        <v>7.384560000000001E-5</v>
      </c>
      <c r="E372" s="21" t="s">
        <v>507</v>
      </c>
      <c r="F372" s="40">
        <v>0.75250000000000006</v>
      </c>
      <c r="H372" s="10"/>
      <c r="I372" s="7"/>
    </row>
    <row r="373" spans="1:9" ht="15" customHeight="1" x14ac:dyDescent="0.2">
      <c r="A373" s="14" t="s">
        <v>305</v>
      </c>
      <c r="B373" s="19">
        <v>62</v>
      </c>
      <c r="C373" s="22">
        <v>1.0195875630000002</v>
      </c>
      <c r="D373" s="22">
        <v>9.2307299999999989E-5</v>
      </c>
      <c r="E373" s="21" t="s">
        <v>507</v>
      </c>
      <c r="F373" s="40">
        <v>79.185400000000001</v>
      </c>
      <c r="H373" s="10"/>
      <c r="I373" s="7"/>
    </row>
    <row r="374" spans="1:9" ht="15" customHeight="1" x14ac:dyDescent="0.2">
      <c r="A374" s="14" t="s">
        <v>306</v>
      </c>
      <c r="B374" s="19">
        <v>43</v>
      </c>
      <c r="C374" s="22">
        <v>5.8338039999999997E-3</v>
      </c>
      <c r="D374" s="22">
        <v>2.9538219999999997E-4</v>
      </c>
      <c r="E374" s="21" t="s">
        <v>507</v>
      </c>
      <c r="F374" s="40">
        <v>3.9750000000000001</v>
      </c>
      <c r="H374" s="10"/>
      <c r="I374" s="7"/>
    </row>
    <row r="375" spans="1:9" ht="15" customHeight="1" x14ac:dyDescent="0.2">
      <c r="A375" s="14" t="s">
        <v>307</v>
      </c>
      <c r="B375" s="19">
        <v>2</v>
      </c>
      <c r="C375" s="22">
        <v>1.8461399999999999E-4</v>
      </c>
      <c r="D375" s="21" t="s">
        <v>507</v>
      </c>
      <c r="E375" s="21" t="s">
        <v>507</v>
      </c>
      <c r="F375" s="40">
        <v>1.4999999999999999E-2</v>
      </c>
      <c r="H375" s="10"/>
      <c r="I375" s="7"/>
    </row>
    <row r="376" spans="1:9" ht="21" customHeight="1" x14ac:dyDescent="0.2">
      <c r="A376" s="13" t="s">
        <v>308</v>
      </c>
      <c r="B376" s="18">
        <f>SUM(B377:B384)</f>
        <v>33</v>
      </c>
      <c r="C376" s="21">
        <f t="shared" ref="C376:F376" si="56">SUM(C377:C384)</f>
        <v>7.6061030000000003E-3</v>
      </c>
      <c r="D376" s="21" t="s">
        <v>507</v>
      </c>
      <c r="E376" s="21" t="s">
        <v>507</v>
      </c>
      <c r="F376" s="39">
        <f t="shared" si="56"/>
        <v>2.4749999999999996</v>
      </c>
      <c r="H376" s="6"/>
      <c r="I376" s="7"/>
    </row>
    <row r="377" spans="1:9" ht="15" customHeight="1" x14ac:dyDescent="0.2">
      <c r="A377" s="14" t="s">
        <v>309</v>
      </c>
      <c r="B377" s="19">
        <v>4</v>
      </c>
      <c r="C377" s="22">
        <v>3.6922799999999998E-4</v>
      </c>
      <c r="D377" s="21" t="s">
        <v>507</v>
      </c>
      <c r="E377" s="21" t="s">
        <v>507</v>
      </c>
      <c r="F377" s="40">
        <v>0.67</v>
      </c>
      <c r="H377" s="10"/>
      <c r="I377" s="7"/>
    </row>
    <row r="378" spans="1:9" ht="15" customHeight="1" x14ac:dyDescent="0.2">
      <c r="A378" s="14" t="s">
        <v>310</v>
      </c>
      <c r="B378" s="19">
        <v>4</v>
      </c>
      <c r="C378" s="22">
        <v>1.0523020000000002E-3</v>
      </c>
      <c r="D378" s="21" t="s">
        <v>507</v>
      </c>
      <c r="E378" s="21" t="s">
        <v>507</v>
      </c>
      <c r="F378" s="40">
        <v>0.30000000000000004</v>
      </c>
      <c r="H378" s="10"/>
      <c r="I378" s="7"/>
    </row>
    <row r="379" spans="1:9" ht="15" customHeight="1" x14ac:dyDescent="0.2">
      <c r="A379" s="14" t="s">
        <v>311</v>
      </c>
      <c r="B379" s="19">
        <v>3</v>
      </c>
      <c r="C379" s="22">
        <v>1.0523009999999998E-3</v>
      </c>
      <c r="D379" s="21" t="s">
        <v>507</v>
      </c>
      <c r="E379" s="21" t="s">
        <v>507</v>
      </c>
      <c r="F379" s="40">
        <v>0.42999999999999994</v>
      </c>
      <c r="H379" s="10"/>
      <c r="I379" s="7"/>
    </row>
    <row r="380" spans="1:9" ht="15" customHeight="1" x14ac:dyDescent="0.2">
      <c r="A380" s="14" t="s">
        <v>312</v>
      </c>
      <c r="B380" s="19">
        <v>1</v>
      </c>
      <c r="C380" s="22">
        <v>1.8461420000000001E-3</v>
      </c>
      <c r="D380" s="21" t="s">
        <v>507</v>
      </c>
      <c r="E380" s="21" t="s">
        <v>507</v>
      </c>
      <c r="F380" s="40">
        <v>0.2</v>
      </c>
      <c r="H380" s="10"/>
      <c r="I380" s="7"/>
    </row>
    <row r="381" spans="1:9" ht="15" customHeight="1" x14ac:dyDescent="0.2">
      <c r="A381" s="14" t="s">
        <v>313</v>
      </c>
      <c r="B381" s="19">
        <v>3</v>
      </c>
      <c r="C381" s="22">
        <v>1.4769099999999998E-4</v>
      </c>
      <c r="D381" s="21" t="s">
        <v>507</v>
      </c>
      <c r="E381" s="21" t="s">
        <v>507</v>
      </c>
      <c r="F381" s="40">
        <v>0.1</v>
      </c>
      <c r="H381" s="10"/>
      <c r="I381" s="7"/>
    </row>
    <row r="382" spans="1:9" ht="15" customHeight="1" x14ac:dyDescent="0.2">
      <c r="A382" s="14" t="s">
        <v>314</v>
      </c>
      <c r="B382" s="19">
        <v>8</v>
      </c>
      <c r="C382" s="22">
        <v>3.5076500000000001E-4</v>
      </c>
      <c r="D382" s="21" t="s">
        <v>507</v>
      </c>
      <c r="E382" s="21" t="s">
        <v>507</v>
      </c>
      <c r="F382" s="40">
        <v>8.5000000000000006E-2</v>
      </c>
      <c r="H382" s="10"/>
      <c r="I382" s="7"/>
    </row>
    <row r="383" spans="1:9" ht="15" customHeight="1" x14ac:dyDescent="0.2">
      <c r="A383" s="14" t="s">
        <v>315</v>
      </c>
      <c r="B383" s="19">
        <v>6</v>
      </c>
      <c r="C383" s="22">
        <v>2.4738300000000002E-3</v>
      </c>
      <c r="D383" s="21" t="s">
        <v>507</v>
      </c>
      <c r="E383" s="21" t="s">
        <v>507</v>
      </c>
      <c r="F383" s="40">
        <v>0.62</v>
      </c>
      <c r="H383" s="10"/>
      <c r="I383" s="7"/>
    </row>
    <row r="384" spans="1:9" ht="15" customHeight="1" x14ac:dyDescent="0.2">
      <c r="A384" s="14" t="s">
        <v>316</v>
      </c>
      <c r="B384" s="19">
        <v>4</v>
      </c>
      <c r="C384" s="22">
        <v>3.1384399999999997E-4</v>
      </c>
      <c r="D384" s="21" t="s">
        <v>507</v>
      </c>
      <c r="E384" s="21" t="s">
        <v>507</v>
      </c>
      <c r="F384" s="40">
        <v>7.0000000000000007E-2</v>
      </c>
      <c r="H384" s="10"/>
      <c r="I384" s="7"/>
    </row>
    <row r="385" spans="1:9" ht="21" customHeight="1" x14ac:dyDescent="0.2">
      <c r="A385" s="8" t="s">
        <v>440</v>
      </c>
      <c r="B385" s="18">
        <f>B386+B396+B410+B418+B434</f>
        <v>634</v>
      </c>
      <c r="C385" s="21">
        <f t="shared" ref="C385:F385" si="57">C386+C396+C410+C418+C434</f>
        <v>2.396140553</v>
      </c>
      <c r="D385" s="21">
        <f t="shared" si="57"/>
        <v>8.769355701190475E-3</v>
      </c>
      <c r="E385" s="21">
        <f>E434</f>
        <v>7.3845599999999996E-5</v>
      </c>
      <c r="F385" s="39">
        <f t="shared" si="57"/>
        <v>460.36050000000012</v>
      </c>
      <c r="H385" s="6"/>
      <c r="I385" s="7"/>
    </row>
    <row r="386" spans="1:9" ht="21" customHeight="1" x14ac:dyDescent="0.2">
      <c r="A386" s="13" t="s">
        <v>317</v>
      </c>
      <c r="B386" s="18">
        <f>SUM(B387:B395)</f>
        <v>221</v>
      </c>
      <c r="C386" s="21">
        <f t="shared" ref="C386:F386" si="58">SUM(C387:C395)</f>
        <v>9.0104466000000008E-2</v>
      </c>
      <c r="D386" s="21">
        <f t="shared" si="58"/>
        <v>2.5476741499999996E-3</v>
      </c>
      <c r="E386" s="21" t="s">
        <v>507</v>
      </c>
      <c r="F386" s="39">
        <f t="shared" si="58"/>
        <v>17.147600000000001</v>
      </c>
      <c r="H386" s="6"/>
      <c r="I386" s="7"/>
    </row>
    <row r="387" spans="1:9" s="36" customFormat="1" ht="15" customHeight="1" x14ac:dyDescent="0.2">
      <c r="A387" s="33" t="s">
        <v>505</v>
      </c>
      <c r="B387" s="34">
        <v>26</v>
      </c>
      <c r="C387" s="35">
        <v>1.3292221999999999E-2</v>
      </c>
      <c r="D387" s="35">
        <v>1.1076825E-4</v>
      </c>
      <c r="E387" s="21" t="s">
        <v>507</v>
      </c>
      <c r="F387" s="41">
        <v>1.08</v>
      </c>
      <c r="H387" s="37"/>
      <c r="I387" s="38"/>
    </row>
    <row r="388" spans="1:9" s="36" customFormat="1" ht="15" customHeight="1" x14ac:dyDescent="0.2">
      <c r="A388" s="33" t="s">
        <v>504</v>
      </c>
      <c r="B388" s="34">
        <v>86</v>
      </c>
      <c r="C388" s="35">
        <v>1.2202992000000001E-2</v>
      </c>
      <c r="D388" s="35">
        <v>5.3538000000000001E-4</v>
      </c>
      <c r="E388" s="21" t="s">
        <v>507</v>
      </c>
      <c r="F388" s="41">
        <v>3.2185000000000015</v>
      </c>
      <c r="H388" s="37"/>
      <c r="I388" s="38"/>
    </row>
    <row r="389" spans="1:9" s="36" customFormat="1" ht="15" customHeight="1" x14ac:dyDescent="0.2">
      <c r="A389" s="33" t="s">
        <v>506</v>
      </c>
      <c r="B389" s="34">
        <v>22</v>
      </c>
      <c r="C389" s="35">
        <v>1.5741500000000002E-2</v>
      </c>
      <c r="D389" s="35">
        <v>1.0153779999999999E-3</v>
      </c>
      <c r="E389" s="21" t="s">
        <v>507</v>
      </c>
      <c r="F389" s="41">
        <v>3.3504000000000014</v>
      </c>
      <c r="H389" s="37"/>
      <c r="I389" s="38"/>
    </row>
    <row r="390" spans="1:9" ht="15" customHeight="1" x14ac:dyDescent="0.2">
      <c r="A390" s="14" t="s">
        <v>318</v>
      </c>
      <c r="B390" s="19">
        <v>1</v>
      </c>
      <c r="C390" s="22">
        <v>3.6922799999999998E-4</v>
      </c>
      <c r="D390" s="21" t="s">
        <v>507</v>
      </c>
      <c r="E390" s="21" t="s">
        <v>507</v>
      </c>
      <c r="F390" s="40" t="s">
        <v>507</v>
      </c>
      <c r="H390" s="10"/>
      <c r="I390" s="7"/>
    </row>
    <row r="391" spans="1:9" ht="15" customHeight="1" x14ac:dyDescent="0.2">
      <c r="A391" s="14" t="s">
        <v>319</v>
      </c>
      <c r="B391" s="19">
        <v>30</v>
      </c>
      <c r="C391" s="22">
        <v>6.0922679999999996E-3</v>
      </c>
      <c r="D391" s="22">
        <v>3.6922839999999996E-4</v>
      </c>
      <c r="E391" s="21" t="s">
        <v>507</v>
      </c>
      <c r="F391" s="40">
        <v>5.1079999999999997</v>
      </c>
      <c r="H391" s="10"/>
      <c r="I391" s="7"/>
    </row>
    <row r="392" spans="1:9" ht="15" customHeight="1" x14ac:dyDescent="0.2">
      <c r="A392" s="14" t="s">
        <v>320</v>
      </c>
      <c r="B392" s="19">
        <v>5</v>
      </c>
      <c r="C392" s="22">
        <v>4.0615099999999999E-4</v>
      </c>
      <c r="D392" s="22">
        <v>5.5383999999999997E-5</v>
      </c>
      <c r="E392" s="21" t="s">
        <v>507</v>
      </c>
      <c r="F392" s="40">
        <v>0.24</v>
      </c>
      <c r="H392" s="10"/>
      <c r="I392" s="7"/>
    </row>
    <row r="393" spans="1:9" ht="15" customHeight="1" x14ac:dyDescent="0.2">
      <c r="A393" s="14" t="s">
        <v>321</v>
      </c>
      <c r="B393" s="19">
        <v>25</v>
      </c>
      <c r="C393" s="22">
        <v>9.1568620000000017E-3</v>
      </c>
      <c r="D393" s="21" t="s">
        <v>507</v>
      </c>
      <c r="E393" s="21" t="s">
        <v>507</v>
      </c>
      <c r="F393" s="40">
        <v>1.9407000000000003</v>
      </c>
      <c r="H393" s="10"/>
      <c r="I393" s="7"/>
    </row>
    <row r="394" spans="1:9" ht="15" customHeight="1" x14ac:dyDescent="0.2">
      <c r="A394" s="14" t="s">
        <v>322</v>
      </c>
      <c r="B394" s="19">
        <v>19</v>
      </c>
      <c r="C394" s="22">
        <v>2.6953670000000002E-3</v>
      </c>
      <c r="D394" s="22">
        <v>4.6153550000000007E-4</v>
      </c>
      <c r="E394" s="21" t="s">
        <v>507</v>
      </c>
      <c r="F394" s="40">
        <v>1.8900000000000001</v>
      </c>
      <c r="H394" s="10"/>
      <c r="I394" s="7"/>
    </row>
    <row r="395" spans="1:9" ht="15" customHeight="1" x14ac:dyDescent="0.2">
      <c r="A395" s="14" t="s">
        <v>323</v>
      </c>
      <c r="B395" s="19">
        <v>7</v>
      </c>
      <c r="C395" s="22">
        <v>3.0147876000000004E-2</v>
      </c>
      <c r="D395" s="21" t="s">
        <v>507</v>
      </c>
      <c r="E395" s="21" t="s">
        <v>507</v>
      </c>
      <c r="F395" s="40">
        <v>0.31999999999999995</v>
      </c>
      <c r="H395" s="10"/>
      <c r="I395" s="7"/>
    </row>
    <row r="396" spans="1:9" ht="21" customHeight="1" x14ac:dyDescent="0.2">
      <c r="A396" s="13" t="s">
        <v>324</v>
      </c>
      <c r="B396" s="18">
        <f>SUM(B397:B409)</f>
        <v>128</v>
      </c>
      <c r="C396" s="21">
        <f t="shared" ref="C396:F396" si="59">SUM(C397:C409)</f>
        <v>2.044928809</v>
      </c>
      <c r="D396" s="21">
        <f t="shared" si="59"/>
        <v>2.1599846178571428E-3</v>
      </c>
      <c r="E396" s="21" t="s">
        <v>507</v>
      </c>
      <c r="F396" s="39">
        <f t="shared" si="59"/>
        <v>416.98600000000005</v>
      </c>
      <c r="H396" s="6"/>
      <c r="I396" s="7"/>
    </row>
    <row r="397" spans="1:9" ht="15" customHeight="1" x14ac:dyDescent="0.2">
      <c r="A397" s="14" t="s">
        <v>486</v>
      </c>
      <c r="B397" s="19">
        <v>10</v>
      </c>
      <c r="C397" s="22">
        <v>2.7692099999999994E-3</v>
      </c>
      <c r="D397" s="22">
        <v>3.6922750000000008E-5</v>
      </c>
      <c r="E397" s="21" t="s">
        <v>507</v>
      </c>
      <c r="F397" s="40">
        <v>1.27</v>
      </c>
      <c r="H397" s="10"/>
      <c r="I397" s="7"/>
    </row>
    <row r="398" spans="1:9" ht="15" customHeight="1" x14ac:dyDescent="0.2">
      <c r="A398" s="14" t="s">
        <v>325</v>
      </c>
      <c r="B398" s="19">
        <v>12</v>
      </c>
      <c r="C398" s="22">
        <v>2.3729207000000002E-2</v>
      </c>
      <c r="D398" s="21" t="s">
        <v>507</v>
      </c>
      <c r="E398" s="21" t="s">
        <v>507</v>
      </c>
      <c r="F398" s="40">
        <v>0.92999999999999994</v>
      </c>
      <c r="H398" s="10"/>
      <c r="I398" s="7"/>
    </row>
    <row r="399" spans="1:9" ht="15" customHeight="1" x14ac:dyDescent="0.2">
      <c r="A399" s="14" t="s">
        <v>326</v>
      </c>
      <c r="B399" s="19">
        <v>1</v>
      </c>
      <c r="C399" s="22">
        <v>1.8461000000000002E-5</v>
      </c>
      <c r="D399" s="21" t="s">
        <v>507</v>
      </c>
      <c r="E399" s="21" t="s">
        <v>507</v>
      </c>
      <c r="F399" s="40">
        <v>5.0000000000000001E-4</v>
      </c>
      <c r="H399" s="10"/>
      <c r="I399" s="7"/>
    </row>
    <row r="400" spans="1:9" ht="15" customHeight="1" x14ac:dyDescent="0.2">
      <c r="A400" s="14" t="s">
        <v>327</v>
      </c>
      <c r="B400" s="19">
        <v>2</v>
      </c>
      <c r="C400" s="22">
        <v>1.1076850000000002E-3</v>
      </c>
      <c r="D400" s="22">
        <v>1.8461420000000001E-4</v>
      </c>
      <c r="E400" s="21" t="s">
        <v>507</v>
      </c>
      <c r="F400" s="40">
        <v>0.1</v>
      </c>
      <c r="H400" s="10"/>
      <c r="I400" s="7"/>
    </row>
    <row r="401" spans="1:9" ht="15" customHeight="1" x14ac:dyDescent="0.2">
      <c r="A401" s="14" t="s">
        <v>328</v>
      </c>
      <c r="B401" s="19">
        <v>4</v>
      </c>
      <c r="C401" s="22">
        <v>7.3107239999999993E-3</v>
      </c>
      <c r="D401" s="22">
        <v>9.2307116666666666E-5</v>
      </c>
      <c r="E401" s="21" t="s">
        <v>507</v>
      </c>
      <c r="F401" s="40">
        <v>5.2</v>
      </c>
      <c r="H401" s="10"/>
      <c r="I401" s="7"/>
    </row>
    <row r="402" spans="1:9" ht="15" customHeight="1" x14ac:dyDescent="0.2">
      <c r="A402" s="14" t="s">
        <v>329</v>
      </c>
      <c r="B402" s="19">
        <v>16</v>
      </c>
      <c r="C402" s="22">
        <v>1.5710671000000002E-2</v>
      </c>
      <c r="D402" s="22">
        <v>1.2922994285714286E-4</v>
      </c>
      <c r="E402" s="21" t="s">
        <v>507</v>
      </c>
      <c r="F402" s="40">
        <v>2.2825000000000002</v>
      </c>
      <c r="H402" s="10"/>
      <c r="I402" s="7"/>
    </row>
    <row r="403" spans="1:9" ht="15" customHeight="1" x14ac:dyDescent="0.2">
      <c r="A403" s="14" t="s">
        <v>330</v>
      </c>
      <c r="B403" s="19">
        <v>15</v>
      </c>
      <c r="C403" s="22">
        <v>1.9598399379999998</v>
      </c>
      <c r="D403" s="22">
        <v>1.4769132499999998E-4</v>
      </c>
      <c r="E403" s="21" t="s">
        <v>507</v>
      </c>
      <c r="F403" s="40">
        <v>203.33000000000004</v>
      </c>
      <c r="H403" s="10"/>
      <c r="I403" s="7"/>
    </row>
    <row r="404" spans="1:9" ht="15" customHeight="1" x14ac:dyDescent="0.2">
      <c r="A404" s="14" t="s">
        <v>331</v>
      </c>
      <c r="B404" s="19">
        <v>5</v>
      </c>
      <c r="C404" s="22">
        <v>6.0922699999999995E-3</v>
      </c>
      <c r="D404" s="22">
        <v>4.7999703333333329E-4</v>
      </c>
      <c r="E404" s="21" t="s">
        <v>507</v>
      </c>
      <c r="F404" s="40">
        <v>1.06</v>
      </c>
      <c r="H404" s="10"/>
      <c r="I404" s="7"/>
    </row>
    <row r="405" spans="1:9" ht="15" customHeight="1" x14ac:dyDescent="0.2">
      <c r="A405" s="14" t="s">
        <v>332</v>
      </c>
      <c r="B405" s="19">
        <v>6</v>
      </c>
      <c r="C405" s="22">
        <v>1.0996915000000001E-2</v>
      </c>
      <c r="D405" s="21" t="s">
        <v>507</v>
      </c>
      <c r="E405" s="21" t="s">
        <v>507</v>
      </c>
      <c r="F405" s="40">
        <v>200.18999999999997</v>
      </c>
      <c r="H405" s="10"/>
      <c r="I405" s="7"/>
    </row>
    <row r="406" spans="1:9" ht="15" customHeight="1" x14ac:dyDescent="0.2">
      <c r="A406" s="14" t="s">
        <v>333</v>
      </c>
      <c r="B406" s="19">
        <v>16</v>
      </c>
      <c r="C406" s="22">
        <v>3.3968990000000001E-3</v>
      </c>
      <c r="D406" s="22">
        <v>2.0307533333333328E-4</v>
      </c>
      <c r="E406" s="21" t="s">
        <v>507</v>
      </c>
      <c r="F406" s="40">
        <v>1.3099999999999998</v>
      </c>
      <c r="H406" s="10"/>
      <c r="I406" s="7"/>
    </row>
    <row r="407" spans="1:9" ht="15" customHeight="1" x14ac:dyDescent="0.2">
      <c r="A407" s="14" t="s">
        <v>334</v>
      </c>
      <c r="B407" s="19">
        <v>13</v>
      </c>
      <c r="C407" s="22">
        <v>4.1168950000000006E-3</v>
      </c>
      <c r="D407" s="21" t="s">
        <v>507</v>
      </c>
      <c r="E407" s="21" t="s">
        <v>507</v>
      </c>
      <c r="F407" s="40">
        <v>0.32300000000000001</v>
      </c>
      <c r="H407" s="10"/>
      <c r="I407" s="7"/>
    </row>
    <row r="408" spans="1:9" ht="15" customHeight="1" x14ac:dyDescent="0.2">
      <c r="A408" s="14" t="s">
        <v>335</v>
      </c>
      <c r="B408" s="19">
        <v>24</v>
      </c>
      <c r="C408" s="22">
        <v>5.889189999999999E-3</v>
      </c>
      <c r="D408" s="22">
        <v>8.8614691666666682E-4</v>
      </c>
      <c r="E408" s="21" t="s">
        <v>507</v>
      </c>
      <c r="F408" s="40">
        <v>0.625</v>
      </c>
      <c r="H408" s="10"/>
      <c r="I408" s="7"/>
    </row>
    <row r="409" spans="1:9" ht="15" customHeight="1" x14ac:dyDescent="0.2">
      <c r="A409" s="14" t="s">
        <v>138</v>
      </c>
      <c r="B409" s="19">
        <v>4</v>
      </c>
      <c r="C409" s="22">
        <v>3.950744E-3</v>
      </c>
      <c r="D409" s="21" t="s">
        <v>507</v>
      </c>
      <c r="E409" s="21" t="s">
        <v>507</v>
      </c>
      <c r="F409" s="40">
        <v>0.36499999999999999</v>
      </c>
      <c r="H409" s="10"/>
      <c r="I409" s="7"/>
    </row>
    <row r="410" spans="1:9" ht="21" customHeight="1" x14ac:dyDescent="0.2">
      <c r="A410" s="13" t="s">
        <v>336</v>
      </c>
      <c r="B410" s="18">
        <f>SUM(B411:B417)</f>
        <v>24</v>
      </c>
      <c r="C410" s="21">
        <f t="shared" ref="C410:F410" si="60">SUM(C411:C417)</f>
        <v>1.7261615000000001E-2</v>
      </c>
      <c r="D410" s="21">
        <f t="shared" si="60"/>
        <v>1.4787600000000002E-4</v>
      </c>
      <c r="E410" s="21" t="s">
        <v>507</v>
      </c>
      <c r="F410" s="39">
        <f t="shared" si="60"/>
        <v>2.1289999999999996</v>
      </c>
      <c r="H410" s="6"/>
      <c r="I410" s="7"/>
    </row>
    <row r="411" spans="1:9" ht="15" customHeight="1" x14ac:dyDescent="0.2">
      <c r="A411" s="14" t="s">
        <v>487</v>
      </c>
      <c r="B411" s="19">
        <v>1</v>
      </c>
      <c r="C411" s="22">
        <v>1.4769100000000001E-4</v>
      </c>
      <c r="D411" s="22">
        <v>1.4769100000000001E-4</v>
      </c>
      <c r="E411" s="21" t="s">
        <v>507</v>
      </c>
      <c r="F411" s="40" t="s">
        <v>507</v>
      </c>
      <c r="H411" s="10"/>
      <c r="I411" s="7"/>
    </row>
    <row r="412" spans="1:9" ht="15" customHeight="1" x14ac:dyDescent="0.2">
      <c r="A412" s="14" t="s">
        <v>337</v>
      </c>
      <c r="B412" s="19">
        <v>7</v>
      </c>
      <c r="C412" s="22">
        <v>3.1201650000000003E-3</v>
      </c>
      <c r="D412" s="22">
        <v>1.85E-7</v>
      </c>
      <c r="E412" s="21" t="s">
        <v>507</v>
      </c>
      <c r="F412" s="40">
        <v>0.15500000000000003</v>
      </c>
      <c r="H412" s="10"/>
      <c r="I412" s="7"/>
    </row>
    <row r="413" spans="1:9" ht="15" customHeight="1" x14ac:dyDescent="0.2">
      <c r="A413" s="14" t="s">
        <v>338</v>
      </c>
      <c r="B413" s="19">
        <v>2</v>
      </c>
      <c r="C413" s="22">
        <v>1.107685E-3</v>
      </c>
      <c r="D413" s="21" t="s">
        <v>507</v>
      </c>
      <c r="E413" s="21" t="s">
        <v>507</v>
      </c>
      <c r="F413" s="40">
        <v>3.9999999999999994E-2</v>
      </c>
      <c r="H413" s="10"/>
      <c r="I413" s="7"/>
    </row>
    <row r="414" spans="1:9" ht="15" customHeight="1" x14ac:dyDescent="0.2">
      <c r="A414" s="14" t="s">
        <v>339</v>
      </c>
      <c r="B414" s="19">
        <v>3</v>
      </c>
      <c r="C414" s="22">
        <v>2.1415260000000004E-3</v>
      </c>
      <c r="D414" s="21" t="s">
        <v>507</v>
      </c>
      <c r="E414" s="21" t="s">
        <v>507</v>
      </c>
      <c r="F414" s="40">
        <v>0.34399999999999997</v>
      </c>
      <c r="H414" s="10"/>
      <c r="I414" s="7"/>
    </row>
    <row r="415" spans="1:9" ht="15" customHeight="1" x14ac:dyDescent="0.2">
      <c r="A415" s="14" t="s">
        <v>340</v>
      </c>
      <c r="B415" s="19">
        <v>2</v>
      </c>
      <c r="C415" s="22">
        <v>2.39998E-4</v>
      </c>
      <c r="D415" s="21" t="s">
        <v>507</v>
      </c>
      <c r="E415" s="21" t="s">
        <v>507</v>
      </c>
      <c r="F415" s="40">
        <v>4.4999999999999998E-2</v>
      </c>
      <c r="H415" s="10"/>
      <c r="I415" s="7"/>
    </row>
    <row r="416" spans="1:9" ht="15" customHeight="1" x14ac:dyDescent="0.2">
      <c r="A416" s="14" t="s">
        <v>341</v>
      </c>
      <c r="B416" s="19">
        <v>5</v>
      </c>
      <c r="C416" s="22">
        <v>2.1969099999999998E-3</v>
      </c>
      <c r="D416" s="21" t="s">
        <v>507</v>
      </c>
      <c r="E416" s="21" t="s">
        <v>507</v>
      </c>
      <c r="F416" s="40">
        <v>0.47499999999999998</v>
      </c>
      <c r="H416" s="10"/>
      <c r="I416" s="7"/>
    </row>
    <row r="417" spans="1:9" ht="15" customHeight="1" x14ac:dyDescent="0.2">
      <c r="A417" s="14" t="s">
        <v>342</v>
      </c>
      <c r="B417" s="19">
        <v>4</v>
      </c>
      <c r="C417" s="22">
        <v>8.3076400000000016E-3</v>
      </c>
      <c r="D417" s="21" t="s">
        <v>507</v>
      </c>
      <c r="E417" s="21" t="s">
        <v>507</v>
      </c>
      <c r="F417" s="40">
        <v>1.0699999999999998</v>
      </c>
      <c r="H417" s="10"/>
      <c r="I417" s="7"/>
    </row>
    <row r="418" spans="1:9" ht="21" customHeight="1" x14ac:dyDescent="0.2">
      <c r="A418" s="13" t="s">
        <v>343</v>
      </c>
      <c r="B418" s="18">
        <f>SUM(B419:B433)</f>
        <v>232</v>
      </c>
      <c r="C418" s="21">
        <f t="shared" ref="C418:F418" si="61">SUM(C419:C433)</f>
        <v>0.18879351500000002</v>
      </c>
      <c r="D418" s="21">
        <f t="shared" si="61"/>
        <v>3.359977933333333E-3</v>
      </c>
      <c r="E418" s="21" t="s">
        <v>507</v>
      </c>
      <c r="F418" s="39">
        <f t="shared" si="61"/>
        <v>17.982699999999998</v>
      </c>
      <c r="H418" s="6"/>
      <c r="I418" s="7"/>
    </row>
    <row r="419" spans="1:9" ht="15" customHeight="1" x14ac:dyDescent="0.2">
      <c r="A419" s="14" t="s">
        <v>344</v>
      </c>
      <c r="B419" s="19">
        <v>74</v>
      </c>
      <c r="C419" s="22">
        <v>9.470700999999998E-3</v>
      </c>
      <c r="D419" s="22">
        <v>2.0307583333333326E-4</v>
      </c>
      <c r="E419" s="21" t="s">
        <v>507</v>
      </c>
      <c r="F419" s="40">
        <v>2.1443999999999996</v>
      </c>
      <c r="H419" s="10"/>
      <c r="I419" s="7"/>
    </row>
    <row r="420" spans="1:9" ht="15" customHeight="1" x14ac:dyDescent="0.2">
      <c r="A420" s="14" t="s">
        <v>345</v>
      </c>
      <c r="B420" s="19">
        <v>13</v>
      </c>
      <c r="C420" s="22">
        <v>2.0861389999999999E-3</v>
      </c>
      <c r="D420" s="21" t="s">
        <v>507</v>
      </c>
      <c r="E420" s="21" t="s">
        <v>507</v>
      </c>
      <c r="F420" s="40">
        <v>0.35250000000000004</v>
      </c>
      <c r="H420" s="10"/>
      <c r="I420" s="7"/>
    </row>
    <row r="421" spans="1:9" ht="15" customHeight="1" x14ac:dyDescent="0.2">
      <c r="A421" s="14" t="s">
        <v>346</v>
      </c>
      <c r="B421" s="19">
        <v>18</v>
      </c>
      <c r="C421" s="22">
        <v>2.4227663000000003E-2</v>
      </c>
      <c r="D421" s="22">
        <v>9.2306999999999996E-5</v>
      </c>
      <c r="E421" s="21" t="s">
        <v>507</v>
      </c>
      <c r="F421" s="40">
        <v>3.2636000000000003</v>
      </c>
      <c r="H421" s="10"/>
      <c r="I421" s="7"/>
    </row>
    <row r="422" spans="1:9" ht="15" customHeight="1" x14ac:dyDescent="0.2">
      <c r="A422" s="14" t="s">
        <v>347</v>
      </c>
      <c r="B422" s="19">
        <v>7</v>
      </c>
      <c r="C422" s="22">
        <v>1.5322969999999997E-3</v>
      </c>
      <c r="D422" s="22">
        <v>8.6768600000000011E-4</v>
      </c>
      <c r="E422" s="21" t="s">
        <v>507</v>
      </c>
      <c r="F422" s="40">
        <v>0.10499999999999998</v>
      </c>
      <c r="H422" s="10"/>
      <c r="I422" s="7"/>
    </row>
    <row r="423" spans="1:9" ht="15" customHeight="1" x14ac:dyDescent="0.2">
      <c r="A423" s="14" t="s">
        <v>73</v>
      </c>
      <c r="B423" s="19">
        <v>24</v>
      </c>
      <c r="C423" s="22">
        <v>5.0030459999999997E-3</v>
      </c>
      <c r="D423" s="22">
        <v>1.4769200000000002E-4</v>
      </c>
      <c r="E423" s="21" t="s">
        <v>507</v>
      </c>
      <c r="F423" s="40">
        <v>0.871</v>
      </c>
      <c r="H423" s="10"/>
      <c r="I423" s="7"/>
    </row>
    <row r="424" spans="1:9" ht="15" customHeight="1" x14ac:dyDescent="0.2">
      <c r="A424" s="14" t="s">
        <v>348</v>
      </c>
      <c r="B424" s="19">
        <v>16</v>
      </c>
      <c r="C424" s="22">
        <v>1.6061409999999999E-3</v>
      </c>
      <c r="D424" s="21" t="s">
        <v>507</v>
      </c>
      <c r="E424" s="21" t="s">
        <v>507</v>
      </c>
      <c r="F424" s="40">
        <v>0.28250000000000003</v>
      </c>
      <c r="H424" s="10"/>
      <c r="I424" s="7"/>
    </row>
    <row r="425" spans="1:9" ht="15" customHeight="1" x14ac:dyDescent="0.2">
      <c r="A425" s="14" t="s">
        <v>349</v>
      </c>
      <c r="B425" s="19">
        <v>42</v>
      </c>
      <c r="C425" s="22">
        <v>9.391990900000001E-2</v>
      </c>
      <c r="D425" s="22">
        <v>1.4953745999999998E-3</v>
      </c>
      <c r="E425" s="21" t="s">
        <v>507</v>
      </c>
      <c r="F425" s="40">
        <v>3.6731999999999987</v>
      </c>
      <c r="H425" s="10"/>
      <c r="I425" s="7"/>
    </row>
    <row r="426" spans="1:9" ht="15" customHeight="1" x14ac:dyDescent="0.2">
      <c r="A426" s="14" t="s">
        <v>199</v>
      </c>
      <c r="B426" s="19">
        <v>9</v>
      </c>
      <c r="C426" s="22">
        <v>4.3729206999999999E-2</v>
      </c>
      <c r="D426" s="21" t="s">
        <v>507</v>
      </c>
      <c r="E426" s="21" t="s">
        <v>507</v>
      </c>
      <c r="F426" s="40">
        <v>0.60550000000000015</v>
      </c>
      <c r="H426" s="10"/>
      <c r="I426" s="7"/>
    </row>
    <row r="427" spans="1:9" ht="15" customHeight="1" x14ac:dyDescent="0.2">
      <c r="A427" s="14" t="s">
        <v>350</v>
      </c>
      <c r="B427" s="19">
        <v>2</v>
      </c>
      <c r="C427" s="22">
        <v>5.1691900000000002E-4</v>
      </c>
      <c r="D427" s="21" t="s">
        <v>507</v>
      </c>
      <c r="E427" s="21" t="s">
        <v>507</v>
      </c>
      <c r="F427" s="40">
        <v>0.5</v>
      </c>
      <c r="H427" s="10"/>
      <c r="I427" s="7"/>
    </row>
    <row r="428" spans="1:9" ht="15" customHeight="1" x14ac:dyDescent="0.2">
      <c r="A428" s="14" t="s">
        <v>351</v>
      </c>
      <c r="B428" s="19">
        <v>15</v>
      </c>
      <c r="C428" s="22">
        <v>3.3230530000000003E-3</v>
      </c>
      <c r="D428" s="21" t="s">
        <v>507</v>
      </c>
      <c r="E428" s="21" t="s">
        <v>507</v>
      </c>
      <c r="F428" s="40">
        <v>2.5099999999999998</v>
      </c>
      <c r="H428" s="10"/>
      <c r="I428" s="7"/>
    </row>
    <row r="429" spans="1:9" ht="15" customHeight="1" x14ac:dyDescent="0.2">
      <c r="A429" s="14" t="s">
        <v>352</v>
      </c>
      <c r="B429" s="19">
        <v>5</v>
      </c>
      <c r="C429" s="22">
        <v>1.7538339999999999E-3</v>
      </c>
      <c r="D429" s="21" t="s">
        <v>507</v>
      </c>
      <c r="E429" s="21" t="s">
        <v>507</v>
      </c>
      <c r="F429" s="40">
        <v>0.48</v>
      </c>
      <c r="H429" s="10"/>
      <c r="I429" s="7"/>
    </row>
    <row r="430" spans="1:9" ht="15" customHeight="1" x14ac:dyDescent="0.2">
      <c r="A430" s="14" t="s">
        <v>353</v>
      </c>
      <c r="B430" s="19">
        <v>2</v>
      </c>
      <c r="C430" s="22">
        <v>1.8461500000000001E-4</v>
      </c>
      <c r="D430" s="21" t="s">
        <v>507</v>
      </c>
      <c r="E430" s="21" t="s">
        <v>507</v>
      </c>
      <c r="F430" s="40">
        <v>0.03</v>
      </c>
      <c r="H430" s="10"/>
      <c r="I430" s="7"/>
    </row>
    <row r="431" spans="1:9" ht="15" customHeight="1" x14ac:dyDescent="0.2">
      <c r="A431" s="14" t="s">
        <v>354</v>
      </c>
      <c r="B431" s="19">
        <v>2</v>
      </c>
      <c r="C431" s="22">
        <v>2.3999900000000002E-4</v>
      </c>
      <c r="D431" s="21" t="s">
        <v>507</v>
      </c>
      <c r="E431" s="21" t="s">
        <v>507</v>
      </c>
      <c r="F431" s="40">
        <v>3.2500000000000001E-2</v>
      </c>
      <c r="H431" s="10"/>
      <c r="I431" s="7"/>
    </row>
    <row r="432" spans="1:9" ht="15" customHeight="1" x14ac:dyDescent="0.2">
      <c r="A432" s="14" t="s">
        <v>355</v>
      </c>
      <c r="B432" s="19">
        <v>1</v>
      </c>
      <c r="C432" s="22">
        <v>9.2306999999999996E-5</v>
      </c>
      <c r="D432" s="21" t="s">
        <v>507</v>
      </c>
      <c r="E432" s="21" t="s">
        <v>507</v>
      </c>
      <c r="F432" s="40">
        <v>1.2500000000000001E-2</v>
      </c>
      <c r="H432" s="10"/>
      <c r="I432" s="7"/>
    </row>
    <row r="433" spans="1:9" ht="15" customHeight="1" x14ac:dyDescent="0.2">
      <c r="A433" s="14" t="s">
        <v>54</v>
      </c>
      <c r="B433" s="19">
        <v>2</v>
      </c>
      <c r="C433" s="22">
        <v>1.107685E-3</v>
      </c>
      <c r="D433" s="22">
        <v>5.5384249999999998E-4</v>
      </c>
      <c r="E433" s="21" t="s">
        <v>507</v>
      </c>
      <c r="F433" s="40">
        <v>3.12</v>
      </c>
      <c r="H433" s="10"/>
      <c r="I433" s="7"/>
    </row>
    <row r="434" spans="1:9" ht="21" customHeight="1" x14ac:dyDescent="0.2">
      <c r="A434" s="13" t="s">
        <v>147</v>
      </c>
      <c r="B434" s="18">
        <f>SUM(B435:B441)</f>
        <v>29</v>
      </c>
      <c r="C434" s="21">
        <f t="shared" ref="C434:F434" si="62">SUM(C435:C441)</f>
        <v>5.5052148000000002E-2</v>
      </c>
      <c r="D434" s="21">
        <f t="shared" si="62"/>
        <v>5.5384300000000004E-4</v>
      </c>
      <c r="E434" s="21">
        <f t="shared" si="62"/>
        <v>7.3845599999999996E-5</v>
      </c>
      <c r="F434" s="39">
        <f t="shared" si="62"/>
        <v>6.1152000000000006</v>
      </c>
      <c r="H434" s="6"/>
      <c r="I434" s="7"/>
    </row>
    <row r="435" spans="1:9" ht="15" customHeight="1" x14ac:dyDescent="0.2">
      <c r="A435" s="14" t="s">
        <v>488</v>
      </c>
      <c r="B435" s="19">
        <v>5</v>
      </c>
      <c r="C435" s="22">
        <v>2.39998E-4</v>
      </c>
      <c r="D435" s="22">
        <v>1.8461399999999999E-5</v>
      </c>
      <c r="E435" s="22">
        <v>7.3845599999999996E-5</v>
      </c>
      <c r="F435" s="40">
        <v>3.5200000000000002E-2</v>
      </c>
      <c r="H435" s="10"/>
      <c r="I435" s="7"/>
    </row>
    <row r="436" spans="1:9" ht="15" customHeight="1" x14ac:dyDescent="0.2">
      <c r="A436" s="14" t="s">
        <v>356</v>
      </c>
      <c r="B436" s="19">
        <v>1</v>
      </c>
      <c r="C436" s="22">
        <v>3.6922799999999998E-4</v>
      </c>
      <c r="D436" s="21" t="s">
        <v>507</v>
      </c>
      <c r="E436" s="21" t="s">
        <v>507</v>
      </c>
      <c r="F436" s="40">
        <v>7.0000000000000007E-2</v>
      </c>
      <c r="H436" s="10"/>
      <c r="I436" s="7"/>
    </row>
    <row r="437" spans="1:9" ht="15" customHeight="1" x14ac:dyDescent="0.2">
      <c r="A437" s="14" t="s">
        <v>357</v>
      </c>
      <c r="B437" s="19">
        <v>1</v>
      </c>
      <c r="C437" s="22">
        <v>3.6922799999999998E-4</v>
      </c>
      <c r="D437" s="21" t="s">
        <v>507</v>
      </c>
      <c r="E437" s="21" t="s">
        <v>507</v>
      </c>
      <c r="F437" s="40">
        <v>0.02</v>
      </c>
      <c r="H437" s="10"/>
      <c r="I437" s="7"/>
    </row>
    <row r="438" spans="1:9" ht="15" customHeight="1" x14ac:dyDescent="0.2">
      <c r="A438" s="14" t="s">
        <v>358</v>
      </c>
      <c r="B438" s="19">
        <v>1</v>
      </c>
      <c r="C438" s="22">
        <v>9.2307120000000003E-3</v>
      </c>
      <c r="D438" s="22">
        <v>4.6153559999999999E-4</v>
      </c>
      <c r="E438" s="21" t="s">
        <v>507</v>
      </c>
      <c r="F438" s="40">
        <v>1.66</v>
      </c>
      <c r="H438" s="10"/>
      <c r="I438" s="7"/>
    </row>
    <row r="439" spans="1:9" ht="15" customHeight="1" x14ac:dyDescent="0.2">
      <c r="A439" s="14" t="s">
        <v>359</v>
      </c>
      <c r="B439" s="19">
        <v>13</v>
      </c>
      <c r="C439" s="22">
        <v>3.4067603000000002E-2</v>
      </c>
      <c r="D439" s="21" t="s">
        <v>507</v>
      </c>
      <c r="E439" s="21" t="s">
        <v>507</v>
      </c>
      <c r="F439" s="40">
        <v>2.1800000000000002</v>
      </c>
      <c r="H439" s="10"/>
      <c r="I439" s="7"/>
    </row>
    <row r="440" spans="1:9" ht="15" customHeight="1" x14ac:dyDescent="0.2">
      <c r="A440" s="14" t="s">
        <v>360</v>
      </c>
      <c r="B440" s="19">
        <v>3</v>
      </c>
      <c r="C440" s="22">
        <v>1.0239998E-2</v>
      </c>
      <c r="D440" s="21" t="s">
        <v>507</v>
      </c>
      <c r="E440" s="21" t="s">
        <v>507</v>
      </c>
      <c r="F440" s="40">
        <v>2.08</v>
      </c>
      <c r="H440" s="10"/>
      <c r="I440" s="7"/>
    </row>
    <row r="441" spans="1:9" ht="15" customHeight="1" x14ac:dyDescent="0.2">
      <c r="A441" s="15" t="s">
        <v>361</v>
      </c>
      <c r="B441" s="19">
        <v>5</v>
      </c>
      <c r="C441" s="22">
        <v>5.3538099999999992E-4</v>
      </c>
      <c r="D441" s="22">
        <v>7.3845999999999997E-5</v>
      </c>
      <c r="E441" s="21" t="s">
        <v>507</v>
      </c>
      <c r="F441" s="40">
        <v>7.0000000000000007E-2</v>
      </c>
      <c r="H441" s="10"/>
      <c r="I441" s="7"/>
    </row>
    <row r="442" spans="1:9" ht="21" customHeight="1" x14ac:dyDescent="0.2">
      <c r="A442" s="8" t="s">
        <v>362</v>
      </c>
      <c r="B442" s="18">
        <f>B443+B448+B457+B462+B467+B474+B479+B481+B483+B490+B502+B508</f>
        <v>197</v>
      </c>
      <c r="C442" s="21">
        <f t="shared" ref="C442:F442" si="63">C443+C448+C457+C462+C467+C474+C479+C481+C483+C490+C502+C508</f>
        <v>1.5889657630000005</v>
      </c>
      <c r="D442" s="21">
        <f>D443+D448+D462+D474+D490</f>
        <v>3.3446150697142858E-2</v>
      </c>
      <c r="E442" s="21">
        <f>+E462</f>
        <v>8.7500000000000009E-6</v>
      </c>
      <c r="F442" s="39">
        <f t="shared" si="63"/>
        <v>86.931399999999996</v>
      </c>
      <c r="H442" s="6"/>
      <c r="I442" s="7"/>
    </row>
    <row r="443" spans="1:9" ht="21" customHeight="1" x14ac:dyDescent="0.2">
      <c r="A443" s="13" t="s">
        <v>363</v>
      </c>
      <c r="B443" s="18">
        <f>SUM(B444:B447)</f>
        <v>10</v>
      </c>
      <c r="C443" s="21">
        <f t="shared" ref="C443:F443" si="64">SUM(C444:C447)</f>
        <v>4.0683071000000001E-2</v>
      </c>
      <c r="D443" s="21">
        <f t="shared" si="64"/>
        <v>3.304E-2</v>
      </c>
      <c r="E443" s="21" t="s">
        <v>507</v>
      </c>
      <c r="F443" s="39">
        <f t="shared" si="64"/>
        <v>1.1099000000000001</v>
      </c>
      <c r="H443" s="6"/>
      <c r="I443" s="7"/>
    </row>
    <row r="444" spans="1:9" ht="15" customHeight="1" x14ac:dyDescent="0.2">
      <c r="A444" s="14" t="s">
        <v>489</v>
      </c>
      <c r="B444" s="19">
        <v>2</v>
      </c>
      <c r="C444" s="22">
        <v>2.0307499999999999E-4</v>
      </c>
      <c r="D444" s="21" t="s">
        <v>507</v>
      </c>
      <c r="E444" s="21" t="s">
        <v>507</v>
      </c>
      <c r="F444" s="40">
        <v>3.2899999999999999E-2</v>
      </c>
      <c r="H444" s="10"/>
      <c r="I444" s="7"/>
    </row>
    <row r="445" spans="1:9" ht="15" customHeight="1" x14ac:dyDescent="0.2">
      <c r="A445" s="14" t="s">
        <v>364</v>
      </c>
      <c r="B445" s="19">
        <v>3</v>
      </c>
      <c r="C445" s="22">
        <v>2.3999799999999997E-4</v>
      </c>
      <c r="D445" s="21" t="s">
        <v>507</v>
      </c>
      <c r="E445" s="21" t="s">
        <v>507</v>
      </c>
      <c r="F445" s="40">
        <v>2.7000000000000003E-2</v>
      </c>
      <c r="H445" s="10"/>
      <c r="I445" s="7"/>
    </row>
    <row r="446" spans="1:9" ht="15" customHeight="1" x14ac:dyDescent="0.2">
      <c r="A446" s="14" t="s">
        <v>365</v>
      </c>
      <c r="B446" s="19">
        <v>2</v>
      </c>
      <c r="C446" s="22">
        <v>4.0129230000000002E-2</v>
      </c>
      <c r="D446" s="22">
        <v>3.304E-2</v>
      </c>
      <c r="E446" s="21" t="s">
        <v>507</v>
      </c>
      <c r="F446" s="40">
        <v>1.03</v>
      </c>
      <c r="H446" s="10"/>
      <c r="I446" s="7"/>
    </row>
    <row r="447" spans="1:9" ht="15" customHeight="1" x14ac:dyDescent="0.2">
      <c r="A447" s="14" t="s">
        <v>366</v>
      </c>
      <c r="B447" s="19">
        <v>3</v>
      </c>
      <c r="C447" s="22">
        <v>1.1076799999999999E-4</v>
      </c>
      <c r="D447" s="21" t="s">
        <v>507</v>
      </c>
      <c r="E447" s="21" t="s">
        <v>507</v>
      </c>
      <c r="F447" s="40">
        <v>1.9999999999999997E-2</v>
      </c>
      <c r="H447" s="10"/>
      <c r="I447" s="7"/>
    </row>
    <row r="448" spans="1:9" ht="21" customHeight="1" x14ac:dyDescent="0.2">
      <c r="A448" s="13" t="s">
        <v>367</v>
      </c>
      <c r="B448" s="18">
        <f>SUM(B449:B456)</f>
        <v>17</v>
      </c>
      <c r="C448" s="21">
        <f t="shared" ref="C448:F448" si="65">SUM(C449:C456)</f>
        <v>0.234449201</v>
      </c>
      <c r="D448" s="21">
        <f t="shared" si="65"/>
        <v>3.6922857142857135E-5</v>
      </c>
      <c r="E448" s="21" t="s">
        <v>507</v>
      </c>
      <c r="F448" s="39">
        <f t="shared" si="65"/>
        <v>12.089999999999998</v>
      </c>
      <c r="H448" s="6"/>
      <c r="I448" s="7"/>
    </row>
    <row r="449" spans="1:9" ht="15" customHeight="1" x14ac:dyDescent="0.2">
      <c r="A449" s="14" t="s">
        <v>490</v>
      </c>
      <c r="B449" s="19">
        <v>1</v>
      </c>
      <c r="C449" s="22">
        <v>1.107685E-3</v>
      </c>
      <c r="D449" s="21" t="s">
        <v>507</v>
      </c>
      <c r="E449" s="21" t="s">
        <v>507</v>
      </c>
      <c r="F449" s="40">
        <v>0.2</v>
      </c>
      <c r="H449" s="10"/>
      <c r="I449" s="7"/>
    </row>
    <row r="450" spans="1:9" ht="15" customHeight="1" x14ac:dyDescent="0.2">
      <c r="A450" s="14" t="s">
        <v>368</v>
      </c>
      <c r="B450" s="19">
        <v>1</v>
      </c>
      <c r="C450" s="22">
        <v>0.12</v>
      </c>
      <c r="D450" s="21" t="s">
        <v>507</v>
      </c>
      <c r="E450" s="21" t="s">
        <v>507</v>
      </c>
      <c r="F450" s="40" t="s">
        <v>507</v>
      </c>
      <c r="H450" s="10"/>
      <c r="I450" s="7"/>
    </row>
    <row r="451" spans="1:9" ht="15" customHeight="1" x14ac:dyDescent="0.2">
      <c r="A451" s="14" t="s">
        <v>369</v>
      </c>
      <c r="B451" s="19">
        <v>1</v>
      </c>
      <c r="C451" s="22">
        <v>9.2307100000000003E-4</v>
      </c>
      <c r="D451" s="21" t="s">
        <v>507</v>
      </c>
      <c r="E451" s="21" t="s">
        <v>507</v>
      </c>
      <c r="F451" s="40">
        <v>0.05</v>
      </c>
      <c r="H451" s="10"/>
      <c r="I451" s="7"/>
    </row>
    <row r="452" spans="1:9" ht="15" customHeight="1" x14ac:dyDescent="0.2">
      <c r="A452" s="14" t="s">
        <v>58</v>
      </c>
      <c r="B452" s="19">
        <v>3</v>
      </c>
      <c r="C452" s="22">
        <v>2.0073844999999996E-2</v>
      </c>
      <c r="D452" s="21" t="s">
        <v>507</v>
      </c>
      <c r="E452" s="21" t="s">
        <v>507</v>
      </c>
      <c r="F452" s="40">
        <v>1.02</v>
      </c>
      <c r="H452" s="10"/>
      <c r="I452" s="7"/>
    </row>
    <row r="453" spans="1:9" ht="15" customHeight="1" x14ac:dyDescent="0.2">
      <c r="A453" s="14" t="s">
        <v>359</v>
      </c>
      <c r="B453" s="19">
        <v>8</v>
      </c>
      <c r="C453" s="22">
        <v>2.196908E-3</v>
      </c>
      <c r="D453" s="22">
        <v>3.6922857142857135E-5</v>
      </c>
      <c r="E453" s="21" t="s">
        <v>507</v>
      </c>
      <c r="F453" s="40">
        <v>0.77</v>
      </c>
      <c r="H453" s="10"/>
      <c r="I453" s="7"/>
    </row>
    <row r="454" spans="1:9" ht="15" customHeight="1" x14ac:dyDescent="0.2">
      <c r="A454" s="14" t="s">
        <v>370</v>
      </c>
      <c r="B454" s="19">
        <v>1</v>
      </c>
      <c r="C454" s="22">
        <v>0.09</v>
      </c>
      <c r="D454" s="21" t="s">
        <v>507</v>
      </c>
      <c r="E454" s="21" t="s">
        <v>507</v>
      </c>
      <c r="F454" s="40">
        <v>10</v>
      </c>
      <c r="H454" s="10"/>
      <c r="I454" s="7"/>
    </row>
    <row r="455" spans="1:9" ht="15" customHeight="1" x14ac:dyDescent="0.2">
      <c r="A455" s="14" t="s">
        <v>371</v>
      </c>
      <c r="B455" s="19">
        <v>1</v>
      </c>
      <c r="C455" s="22">
        <v>1.10769E-4</v>
      </c>
      <c r="D455" s="21" t="s">
        <v>507</v>
      </c>
      <c r="E455" s="21" t="s">
        <v>507</v>
      </c>
      <c r="F455" s="40">
        <v>0.02</v>
      </c>
      <c r="H455" s="10"/>
      <c r="I455" s="7"/>
    </row>
    <row r="456" spans="1:9" ht="15" customHeight="1" x14ac:dyDescent="0.2">
      <c r="A456" s="14" t="s">
        <v>361</v>
      </c>
      <c r="B456" s="19">
        <v>1</v>
      </c>
      <c r="C456" s="22">
        <v>3.6922999999999999E-5</v>
      </c>
      <c r="D456" s="21" t="s">
        <v>507</v>
      </c>
      <c r="E456" s="21" t="s">
        <v>507</v>
      </c>
      <c r="F456" s="40">
        <v>0.03</v>
      </c>
      <c r="H456" s="10"/>
      <c r="I456" s="7"/>
    </row>
    <row r="457" spans="1:9" ht="21" customHeight="1" x14ac:dyDescent="0.2">
      <c r="A457" s="13" t="s">
        <v>372</v>
      </c>
      <c r="B457" s="18">
        <f>SUM(B458:B461)</f>
        <v>9</v>
      </c>
      <c r="C457" s="21">
        <f t="shared" ref="C457:F457" si="66">SUM(C458:C461)</f>
        <v>4.7261219999999993E-3</v>
      </c>
      <c r="D457" s="21" t="s">
        <v>507</v>
      </c>
      <c r="E457" s="21" t="s">
        <v>507</v>
      </c>
      <c r="F457" s="39">
        <f t="shared" si="66"/>
        <v>0.89000000000000012</v>
      </c>
      <c r="H457" s="6"/>
      <c r="I457" s="7"/>
    </row>
    <row r="458" spans="1:9" ht="15" customHeight="1" x14ac:dyDescent="0.2">
      <c r="A458" s="14" t="s">
        <v>491</v>
      </c>
      <c r="B458" s="19">
        <v>6</v>
      </c>
      <c r="C458" s="22">
        <v>3.2492089999999999E-3</v>
      </c>
      <c r="D458" s="21" t="s">
        <v>507</v>
      </c>
      <c r="E458" s="21" t="s">
        <v>507</v>
      </c>
      <c r="F458" s="40">
        <v>0.57000000000000006</v>
      </c>
      <c r="H458" s="10"/>
      <c r="I458" s="7"/>
    </row>
    <row r="459" spans="1:9" ht="15" customHeight="1" x14ac:dyDescent="0.2">
      <c r="A459" s="14" t="s">
        <v>373</v>
      </c>
      <c r="B459" s="19">
        <v>1</v>
      </c>
      <c r="C459" s="22">
        <v>2.7692100000000001E-4</v>
      </c>
      <c r="D459" s="21" t="s">
        <v>507</v>
      </c>
      <c r="E459" s="21" t="s">
        <v>507</v>
      </c>
      <c r="F459" s="40">
        <v>0.02</v>
      </c>
      <c r="H459" s="10"/>
      <c r="I459" s="7"/>
    </row>
    <row r="460" spans="1:9" ht="15" customHeight="1" x14ac:dyDescent="0.2">
      <c r="A460" s="14" t="s">
        <v>374</v>
      </c>
      <c r="B460" s="19">
        <v>1</v>
      </c>
      <c r="C460" s="22">
        <v>2.7692100000000001E-4</v>
      </c>
      <c r="D460" s="21" t="s">
        <v>507</v>
      </c>
      <c r="E460" s="21" t="s">
        <v>507</v>
      </c>
      <c r="F460" s="40">
        <v>0.05</v>
      </c>
      <c r="H460" s="10"/>
      <c r="I460" s="7"/>
    </row>
    <row r="461" spans="1:9" ht="15" customHeight="1" x14ac:dyDescent="0.2">
      <c r="A461" s="14" t="s">
        <v>375</v>
      </c>
      <c r="B461" s="19">
        <v>1</v>
      </c>
      <c r="C461" s="22">
        <v>9.2307100000000003E-4</v>
      </c>
      <c r="D461" s="21" t="s">
        <v>507</v>
      </c>
      <c r="E461" s="21" t="s">
        <v>507</v>
      </c>
      <c r="F461" s="40">
        <v>0.25</v>
      </c>
      <c r="H461" s="10"/>
      <c r="I461" s="7"/>
    </row>
    <row r="462" spans="1:9" ht="21" customHeight="1" x14ac:dyDescent="0.2">
      <c r="A462" s="13" t="s">
        <v>26</v>
      </c>
      <c r="B462" s="18">
        <f>SUM(B463:B466)</f>
        <v>18</v>
      </c>
      <c r="C462" s="21">
        <f>SUM(C463:C466)</f>
        <v>1.0886091140000003</v>
      </c>
      <c r="D462" s="21">
        <f t="shared" ref="C462:F462" si="67">SUM(D463:D466)</f>
        <v>1.8461333333333332E-5</v>
      </c>
      <c r="E462" s="21">
        <f t="shared" si="67"/>
        <v>8.7500000000000009E-6</v>
      </c>
      <c r="F462" s="39">
        <f t="shared" si="67"/>
        <v>20.5</v>
      </c>
      <c r="H462" s="6"/>
      <c r="I462" s="7"/>
    </row>
    <row r="463" spans="1:9" ht="15" customHeight="1" x14ac:dyDescent="0.2">
      <c r="A463" s="14" t="s">
        <v>492</v>
      </c>
      <c r="B463" s="19">
        <v>7</v>
      </c>
      <c r="C463" s="22">
        <v>7.4449203000000005E-2</v>
      </c>
      <c r="D463" s="21" t="s">
        <v>507</v>
      </c>
      <c r="E463" s="22">
        <v>8.7500000000000009E-6</v>
      </c>
      <c r="F463" s="40">
        <v>3.4199999999999995</v>
      </c>
      <c r="H463" s="10"/>
      <c r="I463" s="7"/>
    </row>
    <row r="464" spans="1:9" ht="15" customHeight="1" x14ac:dyDescent="0.2">
      <c r="A464" s="14" t="s">
        <v>376</v>
      </c>
      <c r="B464" s="19">
        <v>1</v>
      </c>
      <c r="C464" s="22">
        <v>7.3845999999999997E-5</v>
      </c>
      <c r="D464" s="21" t="s">
        <v>507</v>
      </c>
      <c r="E464" s="21" t="s">
        <v>507</v>
      </c>
      <c r="F464" s="40" t="s">
        <v>507</v>
      </c>
      <c r="H464" s="10"/>
      <c r="I464" s="7"/>
    </row>
    <row r="465" spans="1:9" ht="15" customHeight="1" x14ac:dyDescent="0.2">
      <c r="A465" s="14" t="s">
        <v>377</v>
      </c>
      <c r="B465" s="19">
        <v>9</v>
      </c>
      <c r="C465" s="22">
        <v>1.0122399230000003</v>
      </c>
      <c r="D465" s="22">
        <v>1.8461333333333332E-5</v>
      </c>
      <c r="E465" s="21" t="s">
        <v>507</v>
      </c>
      <c r="F465" s="40">
        <v>17.03</v>
      </c>
      <c r="H465" s="10"/>
      <c r="I465" s="7"/>
    </row>
    <row r="466" spans="1:9" ht="15" customHeight="1" x14ac:dyDescent="0.2">
      <c r="A466" s="14" t="s">
        <v>378</v>
      </c>
      <c r="B466" s="19">
        <v>1</v>
      </c>
      <c r="C466" s="22">
        <v>1.8461420000000001E-3</v>
      </c>
      <c r="D466" s="21" t="s">
        <v>507</v>
      </c>
      <c r="E466" s="21" t="s">
        <v>507</v>
      </c>
      <c r="F466" s="40">
        <v>0.05</v>
      </c>
      <c r="H466" s="10"/>
      <c r="I466" s="7"/>
    </row>
    <row r="467" spans="1:9" ht="21" customHeight="1" x14ac:dyDescent="0.2">
      <c r="A467" s="13" t="s">
        <v>263</v>
      </c>
      <c r="B467" s="18">
        <f>SUM(B468:B473)</f>
        <v>13</v>
      </c>
      <c r="C467" s="21">
        <f t="shared" ref="C467:F467" si="68">SUM(C468:C473)</f>
        <v>0.13341536200000001</v>
      </c>
      <c r="D467" s="21" t="s">
        <v>507</v>
      </c>
      <c r="E467" s="21" t="s">
        <v>507</v>
      </c>
      <c r="F467" s="39">
        <f t="shared" si="68"/>
        <v>16.650000000000002</v>
      </c>
      <c r="H467" s="6"/>
      <c r="I467" s="7"/>
    </row>
    <row r="468" spans="1:9" ht="15" customHeight="1" x14ac:dyDescent="0.2">
      <c r="A468" s="14" t="s">
        <v>493</v>
      </c>
      <c r="B468" s="19">
        <v>5</v>
      </c>
      <c r="C468" s="22">
        <v>6.0923069999999996E-2</v>
      </c>
      <c r="D468" s="21" t="s">
        <v>507</v>
      </c>
      <c r="E468" s="21" t="s">
        <v>507</v>
      </c>
      <c r="F468" s="40">
        <v>0.45999999999999996</v>
      </c>
      <c r="H468" s="10"/>
      <c r="I468" s="7"/>
    </row>
    <row r="469" spans="1:9" ht="15" customHeight="1" x14ac:dyDescent="0.2">
      <c r="A469" s="14" t="s">
        <v>379</v>
      </c>
      <c r="B469" s="19">
        <v>1</v>
      </c>
      <c r="C469" s="22">
        <v>7.0000000000000007E-2</v>
      </c>
      <c r="D469" s="21" t="s">
        <v>507</v>
      </c>
      <c r="E469" s="21" t="s">
        <v>507</v>
      </c>
      <c r="F469" s="40">
        <v>15</v>
      </c>
      <c r="H469" s="10"/>
      <c r="I469" s="7"/>
    </row>
    <row r="470" spans="1:9" ht="15" customHeight="1" x14ac:dyDescent="0.2">
      <c r="A470" s="14" t="s">
        <v>380</v>
      </c>
      <c r="B470" s="19">
        <v>3</v>
      </c>
      <c r="C470" s="22">
        <v>4.9845799999999991E-4</v>
      </c>
      <c r="D470" s="21" t="s">
        <v>507</v>
      </c>
      <c r="E470" s="21" t="s">
        <v>507</v>
      </c>
      <c r="F470" s="40">
        <v>0.71</v>
      </c>
      <c r="H470" s="10"/>
      <c r="I470" s="7"/>
    </row>
    <row r="471" spans="1:9" ht="15" customHeight="1" x14ac:dyDescent="0.2">
      <c r="A471" s="14" t="s">
        <v>381</v>
      </c>
      <c r="B471" s="19">
        <v>1</v>
      </c>
      <c r="C471" s="22">
        <v>5.5384300000000004E-4</v>
      </c>
      <c r="D471" s="21" t="s">
        <v>507</v>
      </c>
      <c r="E471" s="21" t="s">
        <v>507</v>
      </c>
      <c r="F471" s="40">
        <v>0.39</v>
      </c>
      <c r="H471" s="10"/>
      <c r="I471" s="7"/>
    </row>
    <row r="472" spans="1:9" ht="15" customHeight="1" x14ac:dyDescent="0.2">
      <c r="A472" s="14" t="s">
        <v>382</v>
      </c>
      <c r="B472" s="19">
        <v>2</v>
      </c>
      <c r="C472" s="22">
        <v>1.3846069999999999E-3</v>
      </c>
      <c r="D472" s="21" t="s">
        <v>507</v>
      </c>
      <c r="E472" s="21" t="s">
        <v>507</v>
      </c>
      <c r="F472" s="40">
        <v>0.08</v>
      </c>
      <c r="H472" s="10"/>
      <c r="I472" s="7"/>
    </row>
    <row r="473" spans="1:9" ht="15" customHeight="1" x14ac:dyDescent="0.2">
      <c r="A473" s="14" t="s">
        <v>383</v>
      </c>
      <c r="B473" s="19">
        <v>1</v>
      </c>
      <c r="C473" s="22">
        <v>5.5383999999999997E-5</v>
      </c>
      <c r="D473" s="21" t="s">
        <v>507</v>
      </c>
      <c r="E473" s="21" t="s">
        <v>507</v>
      </c>
      <c r="F473" s="40">
        <v>0.01</v>
      </c>
      <c r="H473" s="10"/>
      <c r="I473" s="7"/>
    </row>
    <row r="474" spans="1:9" ht="21" customHeight="1" x14ac:dyDescent="0.2">
      <c r="A474" s="13" t="s">
        <v>384</v>
      </c>
      <c r="B474" s="18">
        <f>SUM(B475:B478)</f>
        <v>9</v>
      </c>
      <c r="C474" s="21">
        <f t="shared" ref="C474:F474" si="69">SUM(C475:C478)</f>
        <v>1.1058577E-2</v>
      </c>
      <c r="D474" s="21">
        <f t="shared" si="69"/>
        <v>2.7692100000000001E-4</v>
      </c>
      <c r="E474" s="21" t="s">
        <v>507</v>
      </c>
      <c r="F474" s="39">
        <f t="shared" si="69"/>
        <v>1.1099999999999999</v>
      </c>
      <c r="H474" s="6"/>
      <c r="I474" s="7"/>
    </row>
    <row r="475" spans="1:9" ht="15" customHeight="1" x14ac:dyDescent="0.2">
      <c r="A475" s="14" t="s">
        <v>494</v>
      </c>
      <c r="B475" s="19">
        <v>1</v>
      </c>
      <c r="C475" s="22">
        <v>2.7692100000000001E-4</v>
      </c>
      <c r="D475" s="22">
        <v>2.7692100000000001E-4</v>
      </c>
      <c r="E475" s="21" t="s">
        <v>507</v>
      </c>
      <c r="F475" s="40" t="s">
        <v>507</v>
      </c>
      <c r="H475" s="10"/>
      <c r="I475" s="7"/>
    </row>
    <row r="476" spans="1:9" ht="15" customHeight="1" x14ac:dyDescent="0.2">
      <c r="A476" s="14" t="s">
        <v>385</v>
      </c>
      <c r="B476" s="19">
        <v>2</v>
      </c>
      <c r="C476" s="22">
        <v>9.2308970000000001E-3</v>
      </c>
      <c r="D476" s="21" t="s">
        <v>507</v>
      </c>
      <c r="E476" s="21" t="s">
        <v>507</v>
      </c>
      <c r="F476" s="40">
        <v>0.6</v>
      </c>
      <c r="H476" s="10"/>
      <c r="I476" s="7"/>
    </row>
    <row r="477" spans="1:9" ht="15" customHeight="1" x14ac:dyDescent="0.2">
      <c r="A477" s="14" t="s">
        <v>386</v>
      </c>
      <c r="B477" s="19">
        <v>1</v>
      </c>
      <c r="C477" s="22">
        <v>1.4769100000000001E-4</v>
      </c>
      <c r="D477" s="21" t="s">
        <v>507</v>
      </c>
      <c r="E477" s="21" t="s">
        <v>507</v>
      </c>
      <c r="F477" s="40">
        <v>0.02</v>
      </c>
      <c r="H477" s="10"/>
      <c r="I477" s="7"/>
    </row>
    <row r="478" spans="1:9" ht="15" customHeight="1" x14ac:dyDescent="0.2">
      <c r="A478" s="14" t="s">
        <v>387</v>
      </c>
      <c r="B478" s="19">
        <v>5</v>
      </c>
      <c r="C478" s="22">
        <v>1.4030680000000002E-3</v>
      </c>
      <c r="D478" s="21" t="s">
        <v>507</v>
      </c>
      <c r="E478" s="21" t="s">
        <v>507</v>
      </c>
      <c r="F478" s="40">
        <v>0.49</v>
      </c>
      <c r="H478" s="10"/>
      <c r="I478" s="7"/>
    </row>
    <row r="479" spans="1:9" ht="21" customHeight="1" x14ac:dyDescent="0.2">
      <c r="A479" s="13" t="s">
        <v>388</v>
      </c>
      <c r="B479" s="18">
        <f>SUM(B480)</f>
        <v>1</v>
      </c>
      <c r="C479" s="21">
        <f t="shared" ref="C479:F479" si="70">SUM(C480)</f>
        <v>1.8461420000000001E-3</v>
      </c>
      <c r="D479" s="21" t="s">
        <v>507</v>
      </c>
      <c r="E479" s="21" t="s">
        <v>507</v>
      </c>
      <c r="F479" s="39">
        <f t="shared" si="70"/>
        <v>0.25</v>
      </c>
      <c r="G479" s="4"/>
      <c r="H479" s="6"/>
      <c r="I479" s="7"/>
    </row>
    <row r="480" spans="1:9" ht="15" customHeight="1" x14ac:dyDescent="0.2">
      <c r="A480" s="14" t="s">
        <v>495</v>
      </c>
      <c r="B480" s="19">
        <v>1</v>
      </c>
      <c r="C480" s="22">
        <v>1.8461420000000001E-3</v>
      </c>
      <c r="D480" s="21" t="s">
        <v>507</v>
      </c>
      <c r="E480" s="21" t="s">
        <v>507</v>
      </c>
      <c r="F480" s="40">
        <v>0.25</v>
      </c>
      <c r="H480" s="10"/>
      <c r="I480" s="7"/>
    </row>
    <row r="481" spans="1:9" ht="21" customHeight="1" x14ac:dyDescent="0.2">
      <c r="A481" s="13" t="s">
        <v>389</v>
      </c>
      <c r="B481" s="18">
        <f>SUM(B482)</f>
        <v>2</v>
      </c>
      <c r="C481" s="21">
        <f t="shared" ref="C481:F481" si="71">SUM(C482)</f>
        <v>2.3999849999999999E-3</v>
      </c>
      <c r="D481" s="21" t="s">
        <v>507</v>
      </c>
      <c r="E481" s="21" t="s">
        <v>507</v>
      </c>
      <c r="F481" s="39">
        <f t="shared" si="71"/>
        <v>0.44</v>
      </c>
      <c r="H481" s="6"/>
      <c r="I481" s="7"/>
    </row>
    <row r="482" spans="1:9" ht="17.25" customHeight="1" x14ac:dyDescent="0.2">
      <c r="A482" s="14" t="s">
        <v>496</v>
      </c>
      <c r="B482" s="19">
        <v>2</v>
      </c>
      <c r="C482" s="22">
        <v>2.3999849999999999E-3</v>
      </c>
      <c r="D482" s="21" t="s">
        <v>507</v>
      </c>
      <c r="E482" s="21" t="s">
        <v>507</v>
      </c>
      <c r="F482" s="40">
        <v>0.44</v>
      </c>
      <c r="H482" s="10"/>
      <c r="I482" s="7"/>
    </row>
    <row r="483" spans="1:9" ht="21" customHeight="1" x14ac:dyDescent="0.2">
      <c r="A483" s="13" t="s">
        <v>192</v>
      </c>
      <c r="B483" s="18">
        <f>SUM(B484:B489)</f>
        <v>15</v>
      </c>
      <c r="C483" s="21">
        <f t="shared" ref="C483:F483" si="72">SUM(C484:C489)</f>
        <v>3.6024513000000001E-2</v>
      </c>
      <c r="D483" s="21" t="s">
        <v>507</v>
      </c>
      <c r="E483" s="21" t="s">
        <v>507</v>
      </c>
      <c r="F483" s="39">
        <f t="shared" si="72"/>
        <v>6.3</v>
      </c>
      <c r="H483" s="6"/>
      <c r="I483" s="7"/>
    </row>
    <row r="484" spans="1:9" ht="15" customHeight="1" x14ac:dyDescent="0.2">
      <c r="A484" s="14" t="s">
        <v>497</v>
      </c>
      <c r="B484" s="19">
        <v>4</v>
      </c>
      <c r="C484" s="22">
        <v>1.1975372E-2</v>
      </c>
      <c r="D484" s="21" t="s">
        <v>507</v>
      </c>
      <c r="E484" s="21" t="s">
        <v>507</v>
      </c>
      <c r="F484" s="40">
        <v>0.23000000000000004</v>
      </c>
      <c r="H484" s="10"/>
      <c r="I484" s="7"/>
    </row>
    <row r="485" spans="1:9" ht="15" customHeight="1" x14ac:dyDescent="0.2">
      <c r="A485" s="14" t="s">
        <v>390</v>
      </c>
      <c r="B485" s="19">
        <v>1</v>
      </c>
      <c r="C485" s="22">
        <v>1.8461000000000002E-5</v>
      </c>
      <c r="D485" s="21" t="s">
        <v>507</v>
      </c>
      <c r="E485" s="21" t="s">
        <v>507</v>
      </c>
      <c r="F485" s="40">
        <v>0.01</v>
      </c>
      <c r="H485" s="10"/>
      <c r="I485" s="7"/>
    </row>
    <row r="486" spans="1:9" ht="15" customHeight="1" x14ac:dyDescent="0.2">
      <c r="A486" s="14" t="s">
        <v>391</v>
      </c>
      <c r="B486" s="19">
        <v>7</v>
      </c>
      <c r="C486" s="22">
        <v>2.3476838E-2</v>
      </c>
      <c r="D486" s="21" t="s">
        <v>507</v>
      </c>
      <c r="E486" s="21" t="s">
        <v>507</v>
      </c>
      <c r="F486" s="40">
        <v>6</v>
      </c>
      <c r="H486" s="10"/>
      <c r="I486" s="7"/>
    </row>
    <row r="487" spans="1:9" ht="15" customHeight="1" x14ac:dyDescent="0.2">
      <c r="A487" s="14" t="s">
        <v>392</v>
      </c>
      <c r="B487" s="19">
        <v>1</v>
      </c>
      <c r="C487" s="22">
        <v>3.6922799999999998E-4</v>
      </c>
      <c r="D487" s="21" t="s">
        <v>507</v>
      </c>
      <c r="E487" s="21" t="s">
        <v>507</v>
      </c>
      <c r="F487" s="40">
        <v>0.01</v>
      </c>
      <c r="H487" s="10"/>
      <c r="I487" s="7"/>
    </row>
    <row r="488" spans="1:9" ht="15" customHeight="1" x14ac:dyDescent="0.2">
      <c r="A488" s="14" t="s">
        <v>393</v>
      </c>
      <c r="B488" s="19">
        <v>1</v>
      </c>
      <c r="C488" s="22">
        <v>5.5383999999999997E-5</v>
      </c>
      <c r="D488" s="21" t="s">
        <v>507</v>
      </c>
      <c r="E488" s="21" t="s">
        <v>507</v>
      </c>
      <c r="F488" s="40" t="s">
        <v>507</v>
      </c>
      <c r="H488" s="10"/>
      <c r="I488" s="7"/>
    </row>
    <row r="489" spans="1:9" ht="15" customHeight="1" x14ac:dyDescent="0.2">
      <c r="A489" s="14" t="s">
        <v>394</v>
      </c>
      <c r="B489" s="19">
        <v>1</v>
      </c>
      <c r="C489" s="22">
        <v>1.2923000000000001E-4</v>
      </c>
      <c r="D489" s="21" t="s">
        <v>507</v>
      </c>
      <c r="E489" s="21" t="s">
        <v>507</v>
      </c>
      <c r="F489" s="40">
        <v>0.05</v>
      </c>
      <c r="H489" s="10"/>
      <c r="I489" s="7"/>
    </row>
    <row r="490" spans="1:9" ht="21" customHeight="1" x14ac:dyDescent="0.2">
      <c r="A490" s="13" t="s">
        <v>395</v>
      </c>
      <c r="B490" s="18">
        <f>SUM(B491:B501)</f>
        <v>61</v>
      </c>
      <c r="C490" s="21">
        <f>SUM(C491:C501)</f>
        <v>2.3015294999999998E-2</v>
      </c>
      <c r="D490" s="21">
        <f t="shared" ref="C490:F490" si="73">SUM(D491:D501)</f>
        <v>7.3845506666666666E-5</v>
      </c>
      <c r="E490" s="21" t="s">
        <v>507</v>
      </c>
      <c r="F490" s="39">
        <f t="shared" si="73"/>
        <v>24.238499999999998</v>
      </c>
      <c r="H490" s="6"/>
      <c r="I490" s="7"/>
    </row>
    <row r="491" spans="1:9" ht="15" customHeight="1" x14ac:dyDescent="0.2">
      <c r="A491" s="14" t="s">
        <v>498</v>
      </c>
      <c r="B491" s="19">
        <v>22</v>
      </c>
      <c r="C491" s="22">
        <v>2.4369049999999996E-3</v>
      </c>
      <c r="D491" s="22">
        <v>3.6922666666666665E-5</v>
      </c>
      <c r="E491" s="21" t="s">
        <v>507</v>
      </c>
      <c r="F491" s="40">
        <v>0.47050000000000003</v>
      </c>
      <c r="H491" s="10"/>
      <c r="I491" s="7"/>
    </row>
    <row r="492" spans="1:9" ht="15" customHeight="1" x14ac:dyDescent="0.2">
      <c r="A492" s="14" t="s">
        <v>396</v>
      </c>
      <c r="B492" s="19">
        <v>1</v>
      </c>
      <c r="C492" s="22">
        <v>2.7692100000000001E-4</v>
      </c>
      <c r="D492" s="21" t="s">
        <v>507</v>
      </c>
      <c r="E492" s="21" t="s">
        <v>507</v>
      </c>
      <c r="F492" s="40">
        <v>0.15</v>
      </c>
      <c r="H492" s="10"/>
      <c r="I492" s="7"/>
    </row>
    <row r="493" spans="1:9" ht="15" customHeight="1" x14ac:dyDescent="0.2">
      <c r="A493" s="14" t="s">
        <v>397</v>
      </c>
      <c r="B493" s="19">
        <v>2</v>
      </c>
      <c r="C493" s="22">
        <v>3.5076699999999998E-4</v>
      </c>
      <c r="D493" s="21" t="s">
        <v>507</v>
      </c>
      <c r="E493" s="21" t="s">
        <v>507</v>
      </c>
      <c r="F493" s="40">
        <v>0.15000000000000002</v>
      </c>
      <c r="H493" s="10"/>
      <c r="I493" s="7"/>
    </row>
    <row r="494" spans="1:9" ht="15" customHeight="1" x14ac:dyDescent="0.2">
      <c r="A494" s="14" t="s">
        <v>398</v>
      </c>
      <c r="B494" s="19">
        <v>1</v>
      </c>
      <c r="C494" s="22">
        <v>5.5383999999999997E-5</v>
      </c>
      <c r="D494" s="21" t="s">
        <v>507</v>
      </c>
      <c r="E494" s="21" t="s">
        <v>507</v>
      </c>
      <c r="F494" s="40">
        <v>5.0000000000000001E-3</v>
      </c>
      <c r="H494" s="10"/>
      <c r="I494" s="7"/>
    </row>
    <row r="495" spans="1:9" ht="15" customHeight="1" x14ac:dyDescent="0.2">
      <c r="A495" s="14" t="s">
        <v>157</v>
      </c>
      <c r="B495" s="19">
        <v>6</v>
      </c>
      <c r="C495" s="22">
        <v>2.6769060000000002E-3</v>
      </c>
      <c r="D495" s="21" t="s">
        <v>507</v>
      </c>
      <c r="E495" s="21" t="s">
        <v>507</v>
      </c>
      <c r="F495" s="40">
        <v>20.019999999999996</v>
      </c>
      <c r="H495" s="10"/>
      <c r="I495" s="7"/>
    </row>
    <row r="496" spans="1:9" ht="15" customHeight="1" x14ac:dyDescent="0.2">
      <c r="A496" s="14" t="s">
        <v>399</v>
      </c>
      <c r="B496" s="19">
        <v>9</v>
      </c>
      <c r="C496" s="22">
        <v>7.1999300000000004E-4</v>
      </c>
      <c r="D496" s="21" t="s">
        <v>507</v>
      </c>
      <c r="E496" s="21" t="s">
        <v>507</v>
      </c>
      <c r="F496" s="40">
        <v>6.2999999999999987E-2</v>
      </c>
      <c r="H496" s="10"/>
      <c r="I496" s="7"/>
    </row>
    <row r="497" spans="1:9" ht="15" customHeight="1" x14ac:dyDescent="0.2">
      <c r="A497" s="14" t="s">
        <v>400</v>
      </c>
      <c r="B497" s="19">
        <v>9</v>
      </c>
      <c r="C497" s="22">
        <v>4.3938169999999995E-3</v>
      </c>
      <c r="D497" s="22">
        <v>3.6922840000000001E-5</v>
      </c>
      <c r="E497" s="21" t="s">
        <v>507</v>
      </c>
      <c r="F497" s="40">
        <v>1.7649999999999997</v>
      </c>
      <c r="H497" s="10"/>
      <c r="I497" s="7"/>
    </row>
    <row r="498" spans="1:9" ht="15" customHeight="1" x14ac:dyDescent="0.2">
      <c r="A498" s="14" t="s">
        <v>401</v>
      </c>
      <c r="B498" s="19">
        <v>1</v>
      </c>
      <c r="C498" s="22">
        <v>3.6922999999999999E-5</v>
      </c>
      <c r="D498" s="21" t="s">
        <v>507</v>
      </c>
      <c r="E498" s="21" t="s">
        <v>507</v>
      </c>
      <c r="F498" s="40">
        <v>5.0000000000000001E-3</v>
      </c>
      <c r="H498" s="10"/>
      <c r="I498" s="7"/>
    </row>
    <row r="499" spans="1:9" ht="15" customHeight="1" x14ac:dyDescent="0.2">
      <c r="A499" s="14" t="s">
        <v>402</v>
      </c>
      <c r="B499" s="19">
        <v>2</v>
      </c>
      <c r="C499" s="22">
        <v>5.5384300000000004E-4</v>
      </c>
      <c r="D499" s="21" t="s">
        <v>507</v>
      </c>
      <c r="E499" s="21" t="s">
        <v>507</v>
      </c>
      <c r="F499" s="40">
        <v>0.1</v>
      </c>
      <c r="H499" s="10"/>
      <c r="I499" s="7"/>
    </row>
    <row r="500" spans="1:9" ht="15" customHeight="1" x14ac:dyDescent="0.2">
      <c r="A500" s="14" t="s">
        <v>403</v>
      </c>
      <c r="B500" s="19">
        <v>1</v>
      </c>
      <c r="C500" s="22">
        <v>1.8461000000000002E-5</v>
      </c>
      <c r="D500" s="21" t="s">
        <v>507</v>
      </c>
      <c r="E500" s="21" t="s">
        <v>507</v>
      </c>
      <c r="F500" s="40">
        <v>0.01</v>
      </c>
      <c r="H500" s="10"/>
      <c r="I500" s="7"/>
    </row>
    <row r="501" spans="1:9" ht="15" customHeight="1" x14ac:dyDescent="0.2">
      <c r="A501" s="14" t="s">
        <v>404</v>
      </c>
      <c r="B501" s="19">
        <v>7</v>
      </c>
      <c r="C501" s="22">
        <v>1.1495375E-2</v>
      </c>
      <c r="D501" s="21" t="s">
        <v>507</v>
      </c>
      <c r="E501" s="21" t="s">
        <v>507</v>
      </c>
      <c r="F501" s="40">
        <v>1.5</v>
      </c>
      <c r="H501" s="10"/>
      <c r="I501" s="7"/>
    </row>
    <row r="502" spans="1:9" ht="21" customHeight="1" x14ac:dyDescent="0.2">
      <c r="A502" s="13" t="s">
        <v>405</v>
      </c>
      <c r="B502" s="18">
        <f>SUM(B503:B507)</f>
        <v>27</v>
      </c>
      <c r="C502" s="21">
        <f t="shared" ref="C502:F502" si="74">SUM(C503:C507)</f>
        <v>9.6737840000000012E-3</v>
      </c>
      <c r="D502" s="21" t="s">
        <v>507</v>
      </c>
      <c r="E502" s="21" t="s">
        <v>507</v>
      </c>
      <c r="F502" s="39">
        <f t="shared" si="74"/>
        <v>2.4729999999999999</v>
      </c>
      <c r="H502" s="6"/>
      <c r="I502" s="7"/>
    </row>
    <row r="503" spans="1:9" ht="15" customHeight="1" x14ac:dyDescent="0.2">
      <c r="A503" s="14" t="s">
        <v>406</v>
      </c>
      <c r="B503" s="19">
        <v>3</v>
      </c>
      <c r="C503" s="22">
        <v>1.513836E-3</v>
      </c>
      <c r="D503" s="21" t="s">
        <v>507</v>
      </c>
      <c r="E503" s="21" t="s">
        <v>507</v>
      </c>
      <c r="F503" s="40">
        <v>0.255</v>
      </c>
      <c r="H503" s="10"/>
      <c r="I503" s="7"/>
    </row>
    <row r="504" spans="1:9" ht="15" customHeight="1" x14ac:dyDescent="0.2">
      <c r="A504" s="14" t="s">
        <v>407</v>
      </c>
      <c r="B504" s="19">
        <v>16</v>
      </c>
      <c r="C504" s="22">
        <v>5.9445770000000012E-3</v>
      </c>
      <c r="D504" s="21" t="s">
        <v>507</v>
      </c>
      <c r="E504" s="21" t="s">
        <v>507</v>
      </c>
      <c r="F504" s="40">
        <v>2.133</v>
      </c>
      <c r="H504" s="10"/>
      <c r="I504" s="7"/>
    </row>
    <row r="505" spans="1:9" ht="15" customHeight="1" x14ac:dyDescent="0.2">
      <c r="A505" s="14" t="s">
        <v>408</v>
      </c>
      <c r="B505" s="19">
        <v>2</v>
      </c>
      <c r="C505" s="22">
        <v>5.7230400000000004E-4</v>
      </c>
      <c r="D505" s="21" t="s">
        <v>507</v>
      </c>
      <c r="E505" s="21" t="s">
        <v>507</v>
      </c>
      <c r="F505" s="40">
        <v>0.08</v>
      </c>
      <c r="H505" s="10"/>
      <c r="I505" s="7"/>
    </row>
    <row r="506" spans="1:9" ht="15" customHeight="1" x14ac:dyDescent="0.2">
      <c r="A506" s="14" t="s">
        <v>409</v>
      </c>
      <c r="B506" s="19">
        <v>1</v>
      </c>
      <c r="C506" s="22">
        <v>3.6922999999999999E-5</v>
      </c>
      <c r="D506" s="21" t="s">
        <v>507</v>
      </c>
      <c r="E506" s="21" t="s">
        <v>507</v>
      </c>
      <c r="F506" s="40">
        <v>5.0000000000000001E-3</v>
      </c>
      <c r="H506" s="10"/>
      <c r="I506" s="7"/>
    </row>
    <row r="507" spans="1:9" ht="15" customHeight="1" x14ac:dyDescent="0.2">
      <c r="A507" s="14" t="s">
        <v>410</v>
      </c>
      <c r="B507" s="19">
        <v>5</v>
      </c>
      <c r="C507" s="22">
        <v>1.6061440000000001E-3</v>
      </c>
      <c r="D507" s="21" t="s">
        <v>507</v>
      </c>
      <c r="E507" s="21" t="s">
        <v>507</v>
      </c>
      <c r="F507" s="40" t="s">
        <v>507</v>
      </c>
      <c r="H507" s="10"/>
      <c r="I507" s="7"/>
    </row>
    <row r="508" spans="1:9" ht="21" customHeight="1" x14ac:dyDescent="0.2">
      <c r="A508" s="13" t="s">
        <v>411</v>
      </c>
      <c r="B508" s="18">
        <f>SUM(B509:B512)</f>
        <v>15</v>
      </c>
      <c r="C508" s="21">
        <f>SUM(C509:C512)</f>
        <v>3.0645970000000005E-3</v>
      </c>
      <c r="D508" s="21" t="s">
        <v>507</v>
      </c>
      <c r="E508" s="21" t="s">
        <v>507</v>
      </c>
      <c r="F508" s="39">
        <f t="shared" ref="C508:F508" si="75">SUM(F509:F512)</f>
        <v>0.88</v>
      </c>
      <c r="H508" s="6"/>
      <c r="I508" s="7"/>
    </row>
    <row r="509" spans="1:9" ht="15.75" customHeight="1" x14ac:dyDescent="0.2">
      <c r="A509" s="14" t="s">
        <v>499</v>
      </c>
      <c r="B509" s="19">
        <v>12</v>
      </c>
      <c r="C509" s="22">
        <v>2.5846010000000006E-3</v>
      </c>
      <c r="D509" s="21" t="s">
        <v>507</v>
      </c>
      <c r="E509" s="21" t="s">
        <v>507</v>
      </c>
      <c r="F509" s="40">
        <v>0.85</v>
      </c>
      <c r="H509" s="10"/>
      <c r="I509" s="7"/>
    </row>
    <row r="510" spans="1:9" ht="15" customHeight="1" x14ac:dyDescent="0.2">
      <c r="A510" s="14" t="s">
        <v>412</v>
      </c>
      <c r="B510" s="19">
        <v>1</v>
      </c>
      <c r="C510" s="22">
        <v>5.5383999999999997E-5</v>
      </c>
      <c r="D510" s="21" t="s">
        <v>507</v>
      </c>
      <c r="E510" s="21" t="s">
        <v>507</v>
      </c>
      <c r="F510" s="40">
        <v>0.01</v>
      </c>
      <c r="H510" s="10"/>
      <c r="I510" s="7"/>
    </row>
    <row r="511" spans="1:9" ht="15" customHeight="1" x14ac:dyDescent="0.2">
      <c r="A511" s="14" t="s">
        <v>330</v>
      </c>
      <c r="B511" s="19">
        <v>1</v>
      </c>
      <c r="C511" s="22">
        <v>3.6922799999999998E-4</v>
      </c>
      <c r="D511" s="21" t="s">
        <v>507</v>
      </c>
      <c r="E511" s="21" t="s">
        <v>507</v>
      </c>
      <c r="F511" s="40">
        <v>0.02</v>
      </c>
      <c r="H511" s="10"/>
      <c r="I511" s="7"/>
    </row>
    <row r="512" spans="1:9" ht="15" customHeight="1" x14ac:dyDescent="0.2">
      <c r="A512" s="14" t="s">
        <v>413</v>
      </c>
      <c r="B512" s="19">
        <v>1</v>
      </c>
      <c r="C512" s="22">
        <v>5.5383999999999997E-5</v>
      </c>
      <c r="D512" s="21" t="s">
        <v>507</v>
      </c>
      <c r="E512" s="21" t="s">
        <v>507</v>
      </c>
      <c r="F512" s="40" t="s">
        <v>507</v>
      </c>
      <c r="H512" s="10"/>
      <c r="I512" s="7"/>
    </row>
    <row r="513" spans="1:9" ht="21" customHeight="1" x14ac:dyDescent="0.2">
      <c r="A513" s="8" t="s">
        <v>414</v>
      </c>
      <c r="B513" s="18">
        <f>B514</f>
        <v>5</v>
      </c>
      <c r="C513" s="21">
        <v>7.0153299999999995E-4</v>
      </c>
      <c r="D513" s="21">
        <v>1.1076883333333332E-4</v>
      </c>
      <c r="E513" s="21" t="s">
        <v>507</v>
      </c>
      <c r="F513" s="39">
        <v>0.94500000000000006</v>
      </c>
      <c r="H513" s="6"/>
      <c r="I513" s="7"/>
    </row>
    <row r="514" spans="1:9" ht="15" customHeight="1" x14ac:dyDescent="0.2">
      <c r="A514" s="13" t="s">
        <v>414</v>
      </c>
      <c r="B514" s="18">
        <f>SUM(B515:B516)</f>
        <v>5</v>
      </c>
      <c r="C514" s="21">
        <f t="shared" ref="C514:F514" si="76">SUM(C515:C516)</f>
        <v>7.0153299999999995E-4</v>
      </c>
      <c r="D514" s="21">
        <f t="shared" si="76"/>
        <v>1.1076883333333332E-4</v>
      </c>
      <c r="E514" s="21" t="s">
        <v>507</v>
      </c>
      <c r="F514" s="39">
        <f t="shared" si="76"/>
        <v>0.94500000000000006</v>
      </c>
      <c r="H514" s="6"/>
      <c r="I514" s="7"/>
    </row>
    <row r="515" spans="1:9" ht="15" customHeight="1" x14ac:dyDescent="0.2">
      <c r="A515" s="14" t="s">
        <v>415</v>
      </c>
      <c r="B515" s="19">
        <v>1</v>
      </c>
      <c r="C515" s="22">
        <v>5.5383999999999997E-5</v>
      </c>
      <c r="D515" s="22">
        <v>1.8461333333333332E-5</v>
      </c>
      <c r="E515" s="21" t="s">
        <v>507</v>
      </c>
      <c r="F515" s="40">
        <v>5.0000000000000001E-3</v>
      </c>
      <c r="H515" s="10"/>
      <c r="I515" s="7"/>
    </row>
    <row r="516" spans="1:9" ht="15" customHeight="1" x14ac:dyDescent="0.2">
      <c r="A516" s="14" t="s">
        <v>416</v>
      </c>
      <c r="B516" s="19">
        <v>4</v>
      </c>
      <c r="C516" s="22">
        <v>6.4614899999999994E-4</v>
      </c>
      <c r="D516" s="22">
        <v>9.230749999999999E-5</v>
      </c>
      <c r="E516" s="21" t="s">
        <v>507</v>
      </c>
      <c r="F516" s="40">
        <v>0.94000000000000006</v>
      </c>
      <c r="H516" s="10"/>
      <c r="I516" s="7"/>
    </row>
    <row r="517" spans="1:9" ht="21" customHeight="1" x14ac:dyDescent="0.2">
      <c r="A517" s="8" t="s">
        <v>417</v>
      </c>
      <c r="B517" s="18">
        <f>B518+B522</f>
        <v>14</v>
      </c>
      <c r="C517" s="21">
        <v>3.8843021999999998E-2</v>
      </c>
      <c r="D517" s="21" t="s">
        <v>507</v>
      </c>
      <c r="E517" s="21" t="s">
        <v>507</v>
      </c>
      <c r="F517" s="39">
        <v>0.48999999999999994</v>
      </c>
      <c r="H517" s="6"/>
      <c r="I517" s="7"/>
    </row>
    <row r="518" spans="1:9" ht="21" customHeight="1" x14ac:dyDescent="0.2">
      <c r="A518" s="13" t="s">
        <v>418</v>
      </c>
      <c r="B518" s="18">
        <f>SUM(B519:B521)</f>
        <v>12</v>
      </c>
      <c r="C518" s="21">
        <f t="shared" ref="C518:F518" si="77">SUM(C519:C521)</f>
        <v>3.8104565000000007E-2</v>
      </c>
      <c r="D518" s="21" t="s">
        <v>507</v>
      </c>
      <c r="E518" s="21" t="s">
        <v>507</v>
      </c>
      <c r="F518" s="39">
        <f t="shared" si="77"/>
        <v>0.41000000000000003</v>
      </c>
      <c r="H518" s="6"/>
      <c r="I518" s="7"/>
    </row>
    <row r="519" spans="1:9" ht="15" customHeight="1" x14ac:dyDescent="0.2">
      <c r="A519" s="14" t="s">
        <v>500</v>
      </c>
      <c r="B519" s="19">
        <v>3</v>
      </c>
      <c r="C519" s="22">
        <v>2.5846000000000002E-4</v>
      </c>
      <c r="D519" s="21" t="s">
        <v>507</v>
      </c>
      <c r="E519" s="21" t="s">
        <v>507</v>
      </c>
      <c r="F519" s="40">
        <v>0.22</v>
      </c>
      <c r="H519" s="10"/>
      <c r="I519" s="7"/>
    </row>
    <row r="520" spans="1:9" ht="15" customHeight="1" x14ac:dyDescent="0.2">
      <c r="A520" s="14" t="s">
        <v>419</v>
      </c>
      <c r="B520" s="19">
        <v>1</v>
      </c>
      <c r="C520" s="22">
        <v>1.8461000000000002E-5</v>
      </c>
      <c r="D520" s="21" t="s">
        <v>507</v>
      </c>
      <c r="E520" s="21" t="s">
        <v>507</v>
      </c>
      <c r="F520" s="40" t="s">
        <v>507</v>
      </c>
      <c r="H520" s="10"/>
      <c r="I520" s="7"/>
    </row>
    <row r="521" spans="1:9" ht="15" customHeight="1" x14ac:dyDescent="0.2">
      <c r="A521" s="14" t="s">
        <v>420</v>
      </c>
      <c r="B521" s="19">
        <v>8</v>
      </c>
      <c r="C521" s="22">
        <v>3.7827644000000007E-2</v>
      </c>
      <c r="D521" s="21" t="s">
        <v>507</v>
      </c>
      <c r="E521" s="21" t="s">
        <v>507</v>
      </c>
      <c r="F521" s="40">
        <v>0.19</v>
      </c>
      <c r="H521" s="10"/>
      <c r="I521" s="7"/>
    </row>
    <row r="522" spans="1:9" ht="21" customHeight="1" x14ac:dyDescent="0.2">
      <c r="A522" s="13" t="s">
        <v>184</v>
      </c>
      <c r="B522" s="18">
        <f>SUM(B523)</f>
        <v>2</v>
      </c>
      <c r="C522" s="21">
        <f t="shared" ref="C522:F522" si="78">SUM(C523)</f>
        <v>7.3845700000000009E-4</v>
      </c>
      <c r="D522" s="21" t="s">
        <v>507</v>
      </c>
      <c r="E522" s="21" t="s">
        <v>507</v>
      </c>
      <c r="F522" s="39">
        <f t="shared" si="78"/>
        <v>0.08</v>
      </c>
      <c r="H522" s="6"/>
      <c r="I522" s="7"/>
    </row>
    <row r="523" spans="1:9" ht="15" customHeight="1" x14ac:dyDescent="0.2">
      <c r="A523" s="14" t="s">
        <v>421</v>
      </c>
      <c r="B523" s="19">
        <v>2</v>
      </c>
      <c r="C523" s="22">
        <v>7.3845700000000009E-4</v>
      </c>
      <c r="D523" s="21" t="s">
        <v>507</v>
      </c>
      <c r="E523" s="21" t="s">
        <v>507</v>
      </c>
      <c r="F523" s="40">
        <v>0.08</v>
      </c>
      <c r="H523" s="10"/>
      <c r="I523" s="7"/>
    </row>
    <row r="524" spans="1:9" ht="21" customHeight="1" x14ac:dyDescent="0.2">
      <c r="A524" s="8" t="s">
        <v>422</v>
      </c>
      <c r="B524" s="18">
        <f>SUM(B525+B527+B529+B533+B535+B538+B540)</f>
        <v>22</v>
      </c>
      <c r="C524" s="21">
        <f t="shared" ref="C524" si="79">SUM(C525+C527+C529+C533+C535+C538+C540)</f>
        <v>0.60263370299999997</v>
      </c>
      <c r="D524" s="21">
        <f>SUM(D529)</f>
        <v>0.02</v>
      </c>
      <c r="E524" s="21" t="s">
        <v>507</v>
      </c>
      <c r="F524" s="39">
        <f>SUM(F525+F527+F529+F535+F538+F540)</f>
        <v>97.357499999999987</v>
      </c>
      <c r="H524" s="6"/>
      <c r="I524" s="7"/>
    </row>
    <row r="525" spans="1:9" ht="15" customHeight="1" x14ac:dyDescent="0.2">
      <c r="A525" s="13" t="s">
        <v>423</v>
      </c>
      <c r="B525" s="18">
        <f>SUM(B526)</f>
        <v>1</v>
      </c>
      <c r="C525" s="21">
        <f t="shared" ref="C525:F525" si="80">SUM(C526)</f>
        <v>9.2307100000000003E-4</v>
      </c>
      <c r="D525" s="21" t="s">
        <v>507</v>
      </c>
      <c r="E525" s="21" t="s">
        <v>507</v>
      </c>
      <c r="F525" s="39">
        <f t="shared" si="80"/>
        <v>0.15</v>
      </c>
      <c r="H525" s="6"/>
      <c r="I525" s="7"/>
    </row>
    <row r="526" spans="1:9" ht="15" customHeight="1" x14ac:dyDescent="0.2">
      <c r="A526" s="14" t="s">
        <v>424</v>
      </c>
      <c r="B526" s="19">
        <v>1</v>
      </c>
      <c r="C526" s="22">
        <v>9.2307100000000003E-4</v>
      </c>
      <c r="D526" s="21" t="s">
        <v>507</v>
      </c>
      <c r="E526" s="21" t="s">
        <v>507</v>
      </c>
      <c r="F526" s="40">
        <v>0.15</v>
      </c>
      <c r="H526" s="10"/>
      <c r="I526" s="7"/>
    </row>
    <row r="527" spans="1:9" ht="21" customHeight="1" x14ac:dyDescent="0.2">
      <c r="A527" s="13" t="s">
        <v>425</v>
      </c>
      <c r="B527" s="18">
        <f>SUM(B528)</f>
        <v>1</v>
      </c>
      <c r="C527" s="21">
        <f t="shared" ref="C527:F527" si="81">SUM(C528)</f>
        <v>9.2306999999999996E-5</v>
      </c>
      <c r="D527" s="21" t="s">
        <v>507</v>
      </c>
      <c r="E527" s="21" t="s">
        <v>507</v>
      </c>
      <c r="F527" s="39">
        <f t="shared" si="81"/>
        <v>0.02</v>
      </c>
      <c r="H527" s="6"/>
      <c r="I527" s="7"/>
    </row>
    <row r="528" spans="1:9" ht="15" customHeight="1" x14ac:dyDescent="0.2">
      <c r="A528" s="14" t="s">
        <v>426</v>
      </c>
      <c r="B528" s="19">
        <v>1</v>
      </c>
      <c r="C528" s="22">
        <v>9.2306999999999996E-5</v>
      </c>
      <c r="D528" s="21" t="s">
        <v>507</v>
      </c>
      <c r="E528" s="21" t="s">
        <v>507</v>
      </c>
      <c r="F528" s="40">
        <v>0.02</v>
      </c>
      <c r="H528" s="10"/>
      <c r="I528" s="7"/>
    </row>
    <row r="529" spans="1:9" ht="21" customHeight="1" x14ac:dyDescent="0.2">
      <c r="A529" s="13" t="s">
        <v>427</v>
      </c>
      <c r="B529" s="18">
        <f>SUM(B530:B532)</f>
        <v>7</v>
      </c>
      <c r="C529" s="21">
        <f t="shared" ref="C529:F529" si="82">SUM(C530:C532)</f>
        <v>9.0283011999999996E-2</v>
      </c>
      <c r="D529" s="21">
        <f>SUM(D530:D532)</f>
        <v>0.02</v>
      </c>
      <c r="E529" s="21" t="s">
        <v>507</v>
      </c>
      <c r="F529" s="39">
        <f t="shared" si="82"/>
        <v>0.33750000000000002</v>
      </c>
      <c r="H529" s="6"/>
      <c r="I529" s="7"/>
    </row>
    <row r="530" spans="1:9" ht="15" customHeight="1" x14ac:dyDescent="0.2">
      <c r="A530" s="14" t="s">
        <v>501</v>
      </c>
      <c r="B530" s="19">
        <v>4</v>
      </c>
      <c r="C530" s="22">
        <v>6.0996915999999991E-2</v>
      </c>
      <c r="D530" s="21" t="s">
        <v>507</v>
      </c>
      <c r="E530" s="21" t="s">
        <v>507</v>
      </c>
      <c r="F530" s="40">
        <v>0.32750000000000001</v>
      </c>
      <c r="H530" s="10"/>
      <c r="I530" s="7"/>
    </row>
    <row r="531" spans="1:9" ht="15" customHeight="1" x14ac:dyDescent="0.2">
      <c r="A531" s="14" t="s">
        <v>428</v>
      </c>
      <c r="B531" s="19">
        <v>2</v>
      </c>
      <c r="C531" s="22">
        <v>2.9230711999999999E-2</v>
      </c>
      <c r="D531" s="22">
        <v>0.02</v>
      </c>
      <c r="E531" s="21" t="s">
        <v>507</v>
      </c>
      <c r="F531" s="40" t="s">
        <v>507</v>
      </c>
      <c r="H531" s="10"/>
      <c r="I531" s="7"/>
    </row>
    <row r="532" spans="1:9" ht="15" customHeight="1" x14ac:dyDescent="0.2">
      <c r="A532" s="14" t="s">
        <v>429</v>
      </c>
      <c r="B532" s="19">
        <v>1</v>
      </c>
      <c r="C532" s="22">
        <v>5.5383999999999997E-5</v>
      </c>
      <c r="D532" s="21" t="s">
        <v>507</v>
      </c>
      <c r="E532" s="21" t="s">
        <v>507</v>
      </c>
      <c r="F532" s="40">
        <v>0.01</v>
      </c>
      <c r="H532" s="10"/>
      <c r="I532" s="7"/>
    </row>
    <row r="533" spans="1:9" ht="21" customHeight="1" x14ac:dyDescent="0.2">
      <c r="A533" s="13" t="s">
        <v>430</v>
      </c>
      <c r="B533" s="18">
        <f>SUM(B534)</f>
        <v>1</v>
      </c>
      <c r="C533" s="21">
        <f t="shared" ref="C533" si="83">SUM(C534)</f>
        <v>1.8461000000000002E-5</v>
      </c>
      <c r="D533" s="21" t="s">
        <v>507</v>
      </c>
      <c r="E533" s="21" t="s">
        <v>507</v>
      </c>
      <c r="F533" s="40" t="s">
        <v>507</v>
      </c>
      <c r="H533" s="6"/>
      <c r="I533" s="7"/>
    </row>
    <row r="534" spans="1:9" ht="15" customHeight="1" x14ac:dyDescent="0.2">
      <c r="A534" s="14" t="s">
        <v>431</v>
      </c>
      <c r="B534" s="19">
        <v>1</v>
      </c>
      <c r="C534" s="22">
        <v>1.8461000000000002E-5</v>
      </c>
      <c r="D534" s="21" t="s">
        <v>507</v>
      </c>
      <c r="E534" s="21" t="s">
        <v>507</v>
      </c>
      <c r="F534" s="40" t="s">
        <v>507</v>
      </c>
      <c r="H534" s="10"/>
      <c r="I534" s="7"/>
    </row>
    <row r="535" spans="1:9" ht="21" customHeight="1" x14ac:dyDescent="0.2">
      <c r="A535" s="13" t="s">
        <v>432</v>
      </c>
      <c r="B535" s="18">
        <f>SUM(B536:B537)</f>
        <v>7</v>
      </c>
      <c r="C535" s="21">
        <f t="shared" ref="C535:F535" si="84">SUM(C536:C537)</f>
        <v>8.4922549999999989E-3</v>
      </c>
      <c r="D535" s="21" t="s">
        <v>507</v>
      </c>
      <c r="E535" s="21" t="s">
        <v>507</v>
      </c>
      <c r="F535" s="39">
        <f t="shared" si="84"/>
        <v>0.27</v>
      </c>
      <c r="H535" s="6"/>
      <c r="I535" s="7"/>
    </row>
    <row r="536" spans="1:9" ht="15" customHeight="1" x14ac:dyDescent="0.2">
      <c r="A536" s="14" t="s">
        <v>433</v>
      </c>
      <c r="B536" s="19">
        <v>6</v>
      </c>
      <c r="C536" s="22">
        <v>6.6461129999999995E-3</v>
      </c>
      <c r="D536" s="21" t="s">
        <v>507</v>
      </c>
      <c r="E536" s="21" t="s">
        <v>507</v>
      </c>
      <c r="F536" s="40">
        <v>1.9999999999999997E-2</v>
      </c>
      <c r="H536" s="10"/>
      <c r="I536" s="7"/>
    </row>
    <row r="537" spans="1:9" ht="15" customHeight="1" x14ac:dyDescent="0.2">
      <c r="A537" s="14" t="s">
        <v>434</v>
      </c>
      <c r="B537" s="19">
        <v>1</v>
      </c>
      <c r="C537" s="22">
        <v>1.8461420000000001E-3</v>
      </c>
      <c r="D537" s="21" t="s">
        <v>507</v>
      </c>
      <c r="E537" s="21" t="s">
        <v>507</v>
      </c>
      <c r="F537" s="40">
        <v>0.25</v>
      </c>
      <c r="H537" s="10"/>
      <c r="I537" s="7"/>
    </row>
    <row r="538" spans="1:9" ht="21" customHeight="1" x14ac:dyDescent="0.2">
      <c r="A538" s="13" t="s">
        <v>435</v>
      </c>
      <c r="B538" s="18">
        <f>SUM(B539)</f>
        <v>1</v>
      </c>
      <c r="C538" s="21">
        <f t="shared" ref="C538:F538" si="85">SUM(C539)</f>
        <v>9.2307100000000003E-4</v>
      </c>
      <c r="D538" s="21" t="s">
        <v>507</v>
      </c>
      <c r="E538" s="21" t="s">
        <v>507</v>
      </c>
      <c r="F538" s="39">
        <f t="shared" si="85"/>
        <v>0.22</v>
      </c>
      <c r="H538" s="6"/>
      <c r="I538" s="7"/>
    </row>
    <row r="539" spans="1:9" ht="15" customHeight="1" x14ac:dyDescent="0.2">
      <c r="A539" s="14" t="s">
        <v>436</v>
      </c>
      <c r="B539" s="19">
        <v>1</v>
      </c>
      <c r="C539" s="22">
        <v>9.2307100000000003E-4</v>
      </c>
      <c r="D539" s="21" t="s">
        <v>507</v>
      </c>
      <c r="E539" s="21" t="s">
        <v>507</v>
      </c>
      <c r="F539" s="40">
        <v>0.22</v>
      </c>
      <c r="H539" s="10"/>
      <c r="I539" s="7"/>
    </row>
    <row r="540" spans="1:9" ht="21" customHeight="1" x14ac:dyDescent="0.2">
      <c r="A540" s="13" t="s">
        <v>437</v>
      </c>
      <c r="B540" s="18">
        <f>SUM(B541:B542)</f>
        <v>4</v>
      </c>
      <c r="C540" s="21">
        <f t="shared" ref="C540:F540" si="86">SUM(C541:C542)</f>
        <v>0.50190152599999993</v>
      </c>
      <c r="D540" s="21" t="s">
        <v>507</v>
      </c>
      <c r="E540" s="21" t="s">
        <v>507</v>
      </c>
      <c r="F540" s="39">
        <f t="shared" si="86"/>
        <v>96.359999999999985</v>
      </c>
      <c r="H540" s="6"/>
      <c r="I540" s="7"/>
    </row>
    <row r="541" spans="1:9" ht="15" customHeight="1" x14ac:dyDescent="0.2">
      <c r="A541" s="14" t="s">
        <v>438</v>
      </c>
      <c r="B541" s="19">
        <v>2</v>
      </c>
      <c r="C541" s="22">
        <v>1.1630690000000001E-3</v>
      </c>
      <c r="D541" s="21" t="s">
        <v>507</v>
      </c>
      <c r="E541" s="21" t="s">
        <v>507</v>
      </c>
      <c r="F541" s="40">
        <v>0.21</v>
      </c>
      <c r="H541" s="10"/>
      <c r="I541" s="7"/>
    </row>
    <row r="542" spans="1:9" ht="15" customHeight="1" x14ac:dyDescent="0.2">
      <c r="A542" s="24" t="s">
        <v>439</v>
      </c>
      <c r="B542" s="20">
        <v>2</v>
      </c>
      <c r="C542" s="23">
        <v>0.50073845699999997</v>
      </c>
      <c r="D542" s="21" t="s">
        <v>507</v>
      </c>
      <c r="E542" s="21" t="s">
        <v>507</v>
      </c>
      <c r="F542" s="42">
        <v>96.149999999999991</v>
      </c>
      <c r="H542" s="10"/>
      <c r="I542" s="7"/>
    </row>
    <row r="543" spans="1:9" ht="18" customHeight="1" x14ac:dyDescent="0.2">
      <c r="A543" s="44" t="s">
        <v>443</v>
      </c>
      <c r="B543" s="44"/>
      <c r="C543" s="44"/>
      <c r="D543" s="44"/>
      <c r="E543" s="44"/>
      <c r="F543" s="44"/>
    </row>
    <row r="544" spans="1:9" ht="18" customHeight="1" x14ac:dyDescent="0.2">
      <c r="A544" s="25" t="s">
        <v>444</v>
      </c>
      <c r="B544" s="26"/>
      <c r="C544" s="26"/>
      <c r="D544" s="26"/>
      <c r="E544" s="26"/>
      <c r="F544" s="26"/>
    </row>
    <row r="545" spans="1:6" ht="18" customHeight="1" x14ac:dyDescent="0.25">
      <c r="A545" s="27" t="s">
        <v>445</v>
      </c>
      <c r="B545" s="28"/>
      <c r="C545" s="28"/>
      <c r="D545" s="28"/>
      <c r="E545" s="28"/>
      <c r="F545" s="28"/>
    </row>
    <row r="546" spans="1:6" ht="18" customHeight="1" x14ac:dyDescent="0.25">
      <c r="A546" s="29" t="s">
        <v>446</v>
      </c>
      <c r="B546" s="28"/>
      <c r="C546" s="28"/>
      <c r="D546" s="28"/>
      <c r="E546" s="28"/>
      <c r="F546" s="28"/>
    </row>
    <row r="547" spans="1:6" ht="18" customHeight="1" x14ac:dyDescent="0.25">
      <c r="A547" s="30" t="s">
        <v>447</v>
      </c>
      <c r="B547" s="28"/>
      <c r="C547" s="28"/>
      <c r="D547" s="28"/>
      <c r="E547" s="28"/>
      <c r="F547" s="28"/>
    </row>
    <row r="548" spans="1:6" x14ac:dyDescent="0.2">
      <c r="A548" s="1"/>
      <c r="B548" s="31"/>
      <c r="C548" s="32"/>
      <c r="D548" s="32"/>
      <c r="E548" s="32"/>
      <c r="F548" s="31"/>
    </row>
  </sheetData>
  <mergeCells count="6">
    <mergeCell ref="A1:F1"/>
    <mergeCell ref="A543:F543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" footer="0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Cúrcuma</vt:lpstr>
      <vt:lpstr>Cúrcuma!Área_de_impresión</vt:lpstr>
      <vt:lpstr>Cúrcuma!Títulos_a_imprimir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2025-07-10T13:09:11Z</cp:lastPrinted>
  <dcterms:created xsi:type="dcterms:W3CDTF">2025-07-08T20:55:29Z</dcterms:created>
  <dcterms:modified xsi:type="dcterms:W3CDTF">2025-07-10T13:22:03Z</dcterms:modified>
</cp:coreProperties>
</file>